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FEDERACION 2024\TORNEOS DE LA FEDERACION\07 - VGGC - Regional Menores -\"/>
    </mc:Choice>
  </mc:AlternateContent>
  <xr:revisionPtr revIDLastSave="0" documentId="13_ncr:1_{D007C94C-7765-40B7-BAD9-02F71E3A1404}" xr6:coauthVersionLast="47" xr6:coauthVersionMax="47" xr10:uidLastSave="{00000000-0000-0000-0000-000000000000}"/>
  <bookViews>
    <workbookView xWindow="-120" yWindow="-120" windowWidth="20730" windowHeight="11040" tabRatio="974" firstSheet="1" activeTab="1" xr2:uid="{00000000-000D-0000-FFFF-FFFF00000000}"/>
  </bookViews>
  <sheets>
    <sheet name="JUV" sheetId="1" state="hidden" r:id="rId1"/>
    <sheet name="M 18" sheetId="4" r:id="rId2"/>
    <sheet name="M 15" sheetId="5" r:id="rId3"/>
    <sheet name="M 13" sheetId="8" r:id="rId4"/>
    <sheet name="ALBATROS" sheetId="10" r:id="rId5"/>
    <sheet name="EAGLES" sheetId="9" r:id="rId6"/>
    <sheet name="BIRDIES" sheetId="7" r:id="rId7"/>
    <sheet name="PROMOCIONALES" sheetId="6" r:id="rId8"/>
    <sheet name="5 H Y H.A. Y GGII" sheetId="12" r:id="rId9"/>
    <sheet name="ENTREGA C-HCP" sheetId="13" r:id="rId10"/>
    <sheet name="ENTREGA S-HCP" sheetId="14" r:id="rId11"/>
    <sheet name="HORA SABADO" sheetId="16" r:id="rId12"/>
    <sheet name="TODOS GROSS" sheetId="15" state="hidden" r:id="rId13"/>
    <sheet name="HORA DOMINGO" sheetId="17" r:id="rId14"/>
  </sheets>
  <calcPr calcId="191029"/>
</workbook>
</file>

<file path=xl/calcChain.xml><?xml version="1.0" encoding="utf-8"?>
<calcChain xmlns="http://schemas.openxmlformats.org/spreadsheetml/2006/main">
  <c r="Q33" i="5" l="1"/>
  <c r="Q34" i="5"/>
  <c r="Q35" i="5"/>
  <c r="Q36" i="5"/>
  <c r="Q37" i="5"/>
  <c r="Q38" i="5"/>
  <c r="Q39" i="5"/>
  <c r="Q40" i="5"/>
  <c r="Q41" i="5"/>
  <c r="Q42" i="5"/>
  <c r="Q43" i="5"/>
  <c r="E24" i="14"/>
  <c r="D24" i="14"/>
  <c r="C24" i="14"/>
  <c r="B24" i="14"/>
  <c r="A24" i="14"/>
  <c r="F25" i="9"/>
  <c r="M17" i="5"/>
  <c r="M12" i="5"/>
  <c r="M25" i="5"/>
  <c r="I19" i="17"/>
  <c r="I53" i="17" l="1"/>
  <c r="I52" i="17"/>
  <c r="I51" i="17"/>
  <c r="I50" i="17"/>
  <c r="I49" i="17"/>
  <c r="I48" i="17"/>
  <c r="I47" i="17"/>
  <c r="I45" i="17"/>
  <c r="I44" i="17"/>
  <c r="I43" i="17"/>
  <c r="I42" i="17"/>
  <c r="I39" i="17"/>
  <c r="I38" i="17"/>
  <c r="I37" i="17"/>
  <c r="I36" i="17"/>
  <c r="I34" i="17"/>
  <c r="I33" i="17"/>
  <c r="I32" i="17"/>
  <c r="I31" i="17"/>
  <c r="J53" i="17" s="1"/>
  <c r="I30" i="17"/>
  <c r="I29" i="17"/>
  <c r="I28" i="17"/>
  <c r="I27" i="17"/>
  <c r="I26" i="17"/>
  <c r="I25" i="17"/>
  <c r="I24" i="17"/>
  <c r="I23" i="17"/>
  <c r="I22" i="17"/>
  <c r="I21" i="17"/>
  <c r="I20" i="17"/>
  <c r="I17" i="17"/>
  <c r="I16" i="17"/>
  <c r="I15" i="17"/>
  <c r="I14" i="17"/>
  <c r="I13" i="17"/>
  <c r="I12" i="17"/>
  <c r="I11" i="17"/>
  <c r="I10" i="17"/>
  <c r="I9" i="17"/>
  <c r="I8" i="17"/>
  <c r="J26" i="17" s="1"/>
  <c r="I7" i="17"/>
  <c r="J54" i="17" l="1"/>
  <c r="V11" i="9" l="1"/>
  <c r="K15" i="5" l="1"/>
  <c r="F10" i="10"/>
  <c r="L15" i="5" l="1"/>
  <c r="H38" i="5"/>
  <c r="K40" i="5"/>
  <c r="L40" i="5" s="1"/>
  <c r="H43" i="5"/>
  <c r="K42" i="5"/>
  <c r="L42" i="5" s="1"/>
  <c r="H40" i="5"/>
  <c r="K41" i="5"/>
  <c r="L41" i="5" s="1"/>
  <c r="K43" i="5"/>
  <c r="L43" i="5" s="1"/>
  <c r="H37" i="5"/>
  <c r="N43" i="5" l="1"/>
  <c r="H32" i="5"/>
  <c r="M43" i="5" s="1"/>
  <c r="M40" i="5"/>
  <c r="N42" i="5"/>
  <c r="N41" i="5"/>
  <c r="N40" i="5"/>
  <c r="I34" i="16" l="1"/>
  <c r="I33" i="16"/>
  <c r="I31" i="16"/>
  <c r="I30" i="16"/>
  <c r="I29" i="16"/>
  <c r="I28" i="16"/>
  <c r="I27" i="16"/>
  <c r="I26" i="16"/>
  <c r="I24" i="16"/>
  <c r="I23" i="16"/>
  <c r="I22" i="16"/>
  <c r="I21" i="16"/>
  <c r="I20" i="16"/>
  <c r="I19" i="16"/>
  <c r="I18" i="16"/>
  <c r="I17" i="16"/>
  <c r="I16" i="16"/>
  <c r="I15" i="16"/>
  <c r="I14" i="16"/>
  <c r="F42" i="14"/>
  <c r="F36" i="14"/>
  <c r="F30" i="14"/>
  <c r="F24" i="14"/>
  <c r="E12" i="14"/>
  <c r="F12" i="14" s="1"/>
  <c r="H48" i="13"/>
  <c r="H47" i="13"/>
  <c r="H24" i="13"/>
  <c r="H23" i="13"/>
  <c r="H42" i="13"/>
  <c r="H41" i="13"/>
  <c r="H36" i="13"/>
  <c r="H35" i="13"/>
  <c r="F11" i="6"/>
  <c r="F10" i="6"/>
  <c r="F12" i="6"/>
  <c r="F13" i="6"/>
  <c r="F14" i="6"/>
  <c r="F28" i="7"/>
  <c r="F29" i="7"/>
  <c r="F27" i="7"/>
  <c r="F30" i="7"/>
  <c r="F20" i="7"/>
  <c r="F19" i="7"/>
  <c r="F14" i="7"/>
  <c r="F18" i="7"/>
  <c r="F17" i="7"/>
  <c r="F16" i="7"/>
  <c r="F13" i="7"/>
  <c r="F15" i="7"/>
  <c r="F12" i="7"/>
  <c r="F11" i="7"/>
  <c r="F10" i="7"/>
  <c r="F27" i="9"/>
  <c r="F26" i="9"/>
  <c r="F21" i="9"/>
  <c r="F20" i="9"/>
  <c r="F19" i="9"/>
  <c r="F18" i="9"/>
  <c r="F17" i="9"/>
  <c r="F16" i="9"/>
  <c r="F15" i="9"/>
  <c r="F14" i="9"/>
  <c r="F12" i="9"/>
  <c r="F11" i="9"/>
  <c r="F10" i="9"/>
  <c r="F9" i="9"/>
  <c r="F16" i="10"/>
  <c r="F12" i="10"/>
  <c r="F15" i="10"/>
  <c r="F13" i="10"/>
  <c r="F14" i="10"/>
  <c r="K38" i="5"/>
  <c r="L38" i="5" s="1"/>
  <c r="K39" i="5"/>
  <c r="L39" i="5" s="1"/>
  <c r="K36" i="5"/>
  <c r="L36" i="5" s="1"/>
  <c r="K35" i="5"/>
  <c r="L35" i="5" s="1"/>
  <c r="K37" i="5"/>
  <c r="L37" i="5" s="1"/>
  <c r="K34" i="5"/>
  <c r="L34" i="5" s="1"/>
  <c r="K33" i="5"/>
  <c r="L33" i="5" s="1"/>
  <c r="K32" i="5"/>
  <c r="L32" i="5" s="1"/>
  <c r="K11" i="8"/>
  <c r="L11" i="8" s="1"/>
  <c r="G11" i="8"/>
  <c r="N11" i="8" s="1"/>
  <c r="K18" i="8"/>
  <c r="L18" i="8" s="1"/>
  <c r="G18" i="8"/>
  <c r="K16" i="8"/>
  <c r="L16" i="8" s="1"/>
  <c r="G16" i="8"/>
  <c r="N16" i="8" s="1"/>
  <c r="K17" i="8"/>
  <c r="L17" i="8" s="1"/>
  <c r="G17" i="8"/>
  <c r="K15" i="8"/>
  <c r="L15" i="8" s="1"/>
  <c r="G15" i="8"/>
  <c r="K13" i="8"/>
  <c r="L13" i="8" s="1"/>
  <c r="G13" i="8"/>
  <c r="K14" i="8"/>
  <c r="L14" i="8" s="1"/>
  <c r="G14" i="8"/>
  <c r="K12" i="8"/>
  <c r="L12" i="8" s="1"/>
  <c r="G12" i="8"/>
  <c r="G14" i="5"/>
  <c r="G10" i="5"/>
  <c r="K24" i="5"/>
  <c r="L24" i="5" s="1"/>
  <c r="G11" i="5"/>
  <c r="K25" i="5"/>
  <c r="L25" i="5" s="1"/>
  <c r="G19" i="5"/>
  <c r="K22" i="5"/>
  <c r="L22" i="5" s="1"/>
  <c r="G23" i="5"/>
  <c r="K23" i="5"/>
  <c r="L23" i="5" s="1"/>
  <c r="G13" i="5"/>
  <c r="K21" i="5"/>
  <c r="L21" i="5" s="1"/>
  <c r="K19" i="5"/>
  <c r="L19" i="5" s="1"/>
  <c r="G16" i="5"/>
  <c r="K17" i="5"/>
  <c r="L17" i="5" s="1"/>
  <c r="G20" i="5"/>
  <c r="K20" i="5"/>
  <c r="L20" i="5" s="1"/>
  <c r="G17" i="5"/>
  <c r="K18" i="5"/>
  <c r="L18" i="5" s="1"/>
  <c r="G25" i="5"/>
  <c r="K16" i="5"/>
  <c r="L16" i="5" s="1"/>
  <c r="G18" i="5"/>
  <c r="K13" i="5"/>
  <c r="L13" i="5" s="1"/>
  <c r="G15" i="5"/>
  <c r="N15" i="5" s="1"/>
  <c r="K14" i="5"/>
  <c r="L14" i="5" s="1"/>
  <c r="G12" i="5"/>
  <c r="K11" i="5"/>
  <c r="L11" i="5" s="1"/>
  <c r="G22" i="5"/>
  <c r="K12" i="5"/>
  <c r="L12" i="5" s="1"/>
  <c r="G21" i="5"/>
  <c r="K10" i="5"/>
  <c r="L10" i="5" s="1"/>
  <c r="G24" i="5"/>
  <c r="K28" i="4"/>
  <c r="L28" i="4" s="1"/>
  <c r="G25" i="4"/>
  <c r="K27" i="4"/>
  <c r="L27" i="4" s="1"/>
  <c r="G29" i="4"/>
  <c r="K26" i="4"/>
  <c r="L26" i="4" s="1"/>
  <c r="G14" i="4"/>
  <c r="K25" i="4"/>
  <c r="L25" i="4" s="1"/>
  <c r="G20" i="4"/>
  <c r="K24" i="4"/>
  <c r="L24" i="4" s="1"/>
  <c r="G17" i="4"/>
  <c r="K21" i="4"/>
  <c r="L21" i="4" s="1"/>
  <c r="G13" i="4"/>
  <c r="H13" i="4" s="1"/>
  <c r="K22" i="4"/>
  <c r="L22" i="4" s="1"/>
  <c r="G10" i="4"/>
  <c r="K15" i="4"/>
  <c r="L15" i="4" s="1"/>
  <c r="G23" i="4"/>
  <c r="K23" i="4"/>
  <c r="L23" i="4" s="1"/>
  <c r="G15" i="4"/>
  <c r="K18" i="4"/>
  <c r="L18" i="4" s="1"/>
  <c r="G16" i="4"/>
  <c r="H16" i="4" s="1"/>
  <c r="G24" i="4"/>
  <c r="K16" i="4"/>
  <c r="L16" i="4" s="1"/>
  <c r="G26" i="4"/>
  <c r="K19" i="4"/>
  <c r="L19" i="4" s="1"/>
  <c r="G18" i="4"/>
  <c r="K17" i="4"/>
  <c r="L17" i="4" s="1"/>
  <c r="G11" i="4"/>
  <c r="H11" i="4" s="1"/>
  <c r="K20" i="4"/>
  <c r="L20" i="4" s="1"/>
  <c r="G22" i="4"/>
  <c r="K14" i="4"/>
  <c r="L14" i="4" s="1"/>
  <c r="G19" i="4"/>
  <c r="K10" i="4"/>
  <c r="L10" i="4" s="1"/>
  <c r="G21" i="4"/>
  <c r="K11" i="4"/>
  <c r="L11" i="4" s="1"/>
  <c r="G27" i="4"/>
  <c r="H27" i="4" s="1"/>
  <c r="K12" i="4"/>
  <c r="L12" i="4" s="1"/>
  <c r="G12" i="4"/>
  <c r="K13" i="4"/>
  <c r="L13" i="4" s="1"/>
  <c r="G28" i="4"/>
  <c r="G13" i="1"/>
  <c r="H13" i="1"/>
  <c r="K13" i="1"/>
  <c r="N13" i="1" s="1"/>
  <c r="L13" i="1"/>
  <c r="G14" i="1"/>
  <c r="H14" i="1"/>
  <c r="K14" i="1"/>
  <c r="N14" i="1" s="1"/>
  <c r="L14" i="1"/>
  <c r="K12" i="1"/>
  <c r="L12" i="1" s="1"/>
  <c r="G12" i="1"/>
  <c r="K11" i="1"/>
  <c r="L11" i="1" s="1"/>
  <c r="G11" i="1"/>
  <c r="K24" i="1"/>
  <c r="L24" i="1" s="1"/>
  <c r="G24" i="1"/>
  <c r="K23" i="1"/>
  <c r="L23" i="1" s="1"/>
  <c r="G23" i="1"/>
  <c r="K22" i="1"/>
  <c r="L22" i="1" s="1"/>
  <c r="G22" i="1"/>
  <c r="K20" i="1"/>
  <c r="L20" i="1" s="1"/>
  <c r="G20" i="1"/>
  <c r="K19" i="1"/>
  <c r="L19" i="1" s="1"/>
  <c r="G19" i="1"/>
  <c r="H16" i="13"/>
  <c r="N10" i="4" l="1"/>
  <c r="N12" i="4"/>
  <c r="N21" i="5"/>
  <c r="N14" i="8"/>
  <c r="N15" i="8"/>
  <c r="J34" i="16"/>
  <c r="N20" i="4"/>
  <c r="N19" i="4"/>
  <c r="N23" i="4"/>
  <c r="N22" i="4"/>
  <c r="N28" i="4"/>
  <c r="N24" i="4"/>
  <c r="N13" i="4"/>
  <c r="M11" i="4"/>
  <c r="N14" i="4"/>
  <c r="N16" i="4"/>
  <c r="N15" i="4"/>
  <c r="N25" i="4"/>
  <c r="N27" i="4"/>
  <c r="N26" i="4"/>
  <c r="N12" i="5"/>
  <c r="N13" i="5"/>
  <c r="N18" i="5"/>
  <c r="N17" i="5"/>
  <c r="N22" i="5"/>
  <c r="N24" i="5"/>
  <c r="N33" i="5"/>
  <c r="N37" i="5"/>
  <c r="N36" i="5"/>
  <c r="N38" i="5"/>
  <c r="N10" i="5"/>
  <c r="N11" i="5"/>
  <c r="N14" i="5"/>
  <c r="N16" i="5"/>
  <c r="N20" i="5"/>
  <c r="N19" i="5"/>
  <c r="N23" i="5"/>
  <c r="N25" i="5"/>
  <c r="N32" i="5"/>
  <c r="N34" i="5"/>
  <c r="N35" i="5"/>
  <c r="N39" i="5"/>
  <c r="N12" i="8"/>
  <c r="N13" i="8"/>
  <c r="N17" i="8"/>
  <c r="N18" i="8"/>
  <c r="H35" i="5"/>
  <c r="M32" i="5" s="1"/>
  <c r="H36" i="5"/>
  <c r="H39" i="5"/>
  <c r="H42" i="5"/>
  <c r="H41" i="5"/>
  <c r="H33" i="5"/>
  <c r="M37" i="5" s="1"/>
  <c r="M36" i="5"/>
  <c r="H34" i="5"/>
  <c r="M38" i="5" s="1"/>
  <c r="H12" i="8"/>
  <c r="M12" i="8" s="1"/>
  <c r="H13" i="8"/>
  <c r="M13" i="8" s="1"/>
  <c r="H17" i="8"/>
  <c r="M17" i="8" s="1"/>
  <c r="H18" i="8"/>
  <c r="M18" i="8" s="1"/>
  <c r="H14" i="8"/>
  <c r="M14" i="8" s="1"/>
  <c r="H15" i="8"/>
  <c r="M15" i="8" s="1"/>
  <c r="H16" i="8"/>
  <c r="M16" i="8" s="1"/>
  <c r="H11" i="8"/>
  <c r="M11" i="8" s="1"/>
  <c r="H24" i="5"/>
  <c r="H22" i="5"/>
  <c r="H12" i="5"/>
  <c r="H18" i="5"/>
  <c r="M16" i="5" s="1"/>
  <c r="H17" i="5"/>
  <c r="H16" i="5"/>
  <c r="H13" i="5"/>
  <c r="H19" i="5"/>
  <c r="H10" i="5"/>
  <c r="H21" i="5"/>
  <c r="M21" i="5" s="1"/>
  <c r="H15" i="5"/>
  <c r="H25" i="5"/>
  <c r="M18" i="5" s="1"/>
  <c r="H20" i="5"/>
  <c r="H23" i="5"/>
  <c r="M22" i="5" s="1"/>
  <c r="H11" i="5"/>
  <c r="H14" i="5"/>
  <c r="H28" i="4"/>
  <c r="M13" i="4" s="1"/>
  <c r="N11" i="4"/>
  <c r="H19" i="4"/>
  <c r="N17" i="4"/>
  <c r="H26" i="4"/>
  <c r="M16" i="4" s="1"/>
  <c r="N18" i="4"/>
  <c r="H23" i="4"/>
  <c r="N21" i="4"/>
  <c r="H20" i="4"/>
  <c r="M25" i="4" s="1"/>
  <c r="H29" i="4"/>
  <c r="M27" i="4" s="1"/>
  <c r="H12" i="4"/>
  <c r="M12" i="4" s="1"/>
  <c r="H21" i="4"/>
  <c r="H22" i="4"/>
  <c r="M20" i="4" s="1"/>
  <c r="H18" i="4"/>
  <c r="M19" i="4" s="1"/>
  <c r="H24" i="4"/>
  <c r="H15" i="4"/>
  <c r="H10" i="4"/>
  <c r="M22" i="4" s="1"/>
  <c r="H17" i="4"/>
  <c r="H14" i="4"/>
  <c r="H25" i="4"/>
  <c r="N19" i="1"/>
  <c r="N22" i="1"/>
  <c r="N24" i="1"/>
  <c r="N12" i="1"/>
  <c r="M13" i="1"/>
  <c r="M14" i="1"/>
  <c r="N20" i="1"/>
  <c r="N23" i="1"/>
  <c r="N11" i="1"/>
  <c r="H12" i="1"/>
  <c r="M12" i="1" s="1"/>
  <c r="H11" i="1"/>
  <c r="M11" i="1" s="1"/>
  <c r="H19" i="1"/>
  <c r="M19" i="1" s="1"/>
  <c r="H22" i="1"/>
  <c r="M22" i="1" s="1"/>
  <c r="H24" i="1"/>
  <c r="M24" i="1" s="1"/>
  <c r="H20" i="1"/>
  <c r="M20" i="1" s="1"/>
  <c r="H23" i="1"/>
  <c r="M23" i="1" s="1"/>
  <c r="M28" i="4" l="1"/>
  <c r="M26" i="4"/>
  <c r="M15" i="4"/>
  <c r="M33" i="5"/>
  <c r="M41" i="5"/>
  <c r="M39" i="5"/>
  <c r="M42" i="5"/>
  <c r="M35" i="5"/>
  <c r="M34" i="5"/>
  <c r="M24" i="5"/>
  <c r="M24" i="4"/>
  <c r="M18" i="4"/>
  <c r="M23" i="4"/>
  <c r="M10" i="4"/>
  <c r="M21" i="4"/>
  <c r="M17" i="4"/>
  <c r="M14" i="4"/>
  <c r="M13" i="5"/>
  <c r="M15" i="5"/>
  <c r="M23" i="5"/>
  <c r="M14" i="5"/>
  <c r="M19" i="5"/>
  <c r="M11" i="5"/>
  <c r="M20" i="5"/>
  <c r="M10" i="5"/>
  <c r="E17" i="14"/>
  <c r="D17" i="14"/>
  <c r="C17" i="14"/>
  <c r="B17" i="14"/>
  <c r="A17" i="14"/>
  <c r="H17" i="13" l="1"/>
  <c r="Q21" i="5" l="1"/>
  <c r="Q22" i="5"/>
  <c r="Q23" i="5"/>
  <c r="Q24" i="5"/>
  <c r="Q25" i="5"/>
  <c r="A6" i="12" l="1"/>
  <c r="A6" i="6"/>
  <c r="A6" i="7"/>
  <c r="A6" i="9"/>
  <c r="F13" i="9"/>
  <c r="F20" i="10" l="1"/>
  <c r="F11" i="10"/>
  <c r="K21" i="1"/>
  <c r="L21" i="1" s="1"/>
  <c r="G21" i="1"/>
  <c r="D60" i="14"/>
  <c r="B60" i="14"/>
  <c r="A60" i="14"/>
  <c r="D59" i="14"/>
  <c r="B59" i="14"/>
  <c r="A59" i="14"/>
  <c r="D58" i="14"/>
  <c r="B58" i="14"/>
  <c r="A58" i="14"/>
  <c r="D57" i="14"/>
  <c r="B57" i="14"/>
  <c r="A57" i="14"/>
  <c r="D56" i="14"/>
  <c r="B56" i="14"/>
  <c r="A56" i="14"/>
  <c r="Q18" i="8"/>
  <c r="Q17" i="8"/>
  <c r="Q16" i="8"/>
  <c r="Q15" i="8"/>
  <c r="Q14" i="8"/>
  <c r="Q13" i="8"/>
  <c r="Q12" i="8"/>
  <c r="Q11" i="8"/>
  <c r="Q32" i="5"/>
  <c r="Q20" i="5"/>
  <c r="Q19" i="5"/>
  <c r="Q18" i="5"/>
  <c r="Q17" i="5"/>
  <c r="Q16" i="5"/>
  <c r="Q15" i="5"/>
  <c r="Q14" i="5"/>
  <c r="Q13" i="5"/>
  <c r="Q12" i="5"/>
  <c r="Q11" i="5"/>
  <c r="Q10" i="5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24" i="1"/>
  <c r="Q23" i="1"/>
  <c r="Q22" i="1"/>
  <c r="Q21" i="1"/>
  <c r="Q20" i="1"/>
  <c r="Q19" i="1"/>
  <c r="Q12" i="1"/>
  <c r="Q11" i="1"/>
  <c r="H21" i="1" l="1"/>
  <c r="M21" i="1" s="1"/>
  <c r="N21" i="1"/>
  <c r="D40" i="13" l="1"/>
  <c r="H30" i="13"/>
  <c r="H29" i="13"/>
  <c r="H18" i="13"/>
  <c r="D22" i="13"/>
  <c r="D16" i="13"/>
  <c r="F46" i="13"/>
  <c r="F45" i="13"/>
  <c r="E45" i="13"/>
  <c r="E40" i="13"/>
  <c r="E33" i="13"/>
  <c r="E27" i="13"/>
  <c r="F22" i="13" l="1"/>
  <c r="F21" i="13"/>
  <c r="E28" i="13"/>
  <c r="E46" i="13"/>
  <c r="G46" i="13" s="1"/>
  <c r="G45" i="13"/>
  <c r="F39" i="13"/>
  <c r="E39" i="13"/>
  <c r="F40" i="13"/>
  <c r="G40" i="13" s="1"/>
  <c r="F34" i="13"/>
  <c r="E34" i="13"/>
  <c r="F33" i="13"/>
  <c r="G33" i="13" s="1"/>
  <c r="F27" i="13"/>
  <c r="G27" i="13" s="1"/>
  <c r="F28" i="13"/>
  <c r="E21" i="13"/>
  <c r="E22" i="13"/>
  <c r="F15" i="13"/>
  <c r="G22" i="13" l="1"/>
  <c r="G21" i="13"/>
  <c r="G28" i="13"/>
  <c r="G39" i="13"/>
  <c r="G34" i="13"/>
  <c r="E15" i="13" l="1"/>
  <c r="G15" i="13" s="1"/>
  <c r="A1" i="7" l="1"/>
  <c r="E48" i="14" l="1"/>
  <c r="D48" i="14"/>
  <c r="C48" i="14"/>
  <c r="B48" i="14"/>
  <c r="A48" i="14"/>
  <c r="F48" i="14" l="1"/>
  <c r="F18" i="14"/>
  <c r="D46" i="13" l="1"/>
  <c r="C46" i="13"/>
  <c r="B46" i="13"/>
  <c r="A46" i="13"/>
  <c r="D45" i="13"/>
  <c r="C45" i="13"/>
  <c r="B45" i="13"/>
  <c r="A45" i="13"/>
  <c r="E47" i="14" l="1"/>
  <c r="E35" i="14"/>
  <c r="D35" i="14"/>
  <c r="C35" i="14"/>
  <c r="B35" i="14"/>
  <c r="A35" i="14"/>
  <c r="W12" i="9"/>
  <c r="W11" i="9"/>
  <c r="V12" i="9"/>
  <c r="U12" i="9"/>
  <c r="U11" i="9"/>
  <c r="E41" i="14" l="1"/>
  <c r="D41" i="14"/>
  <c r="C41" i="14"/>
  <c r="B41" i="14"/>
  <c r="A41" i="14"/>
  <c r="E40" i="14"/>
  <c r="D40" i="14"/>
  <c r="C40" i="14"/>
  <c r="B40" i="14"/>
  <c r="A40" i="14"/>
  <c r="A38" i="14"/>
  <c r="E34" i="14"/>
  <c r="D34" i="14"/>
  <c r="C34" i="14"/>
  <c r="B34" i="14"/>
  <c r="A34" i="14"/>
  <c r="A32" i="14"/>
  <c r="E29" i="14"/>
  <c r="D29" i="14"/>
  <c r="C29" i="14"/>
  <c r="B29" i="14"/>
  <c r="A29" i="14"/>
  <c r="E28" i="14"/>
  <c r="D28" i="14"/>
  <c r="C28" i="14"/>
  <c r="B28" i="14"/>
  <c r="A28" i="14"/>
  <c r="E23" i="14"/>
  <c r="D23" i="14"/>
  <c r="C23" i="14"/>
  <c r="B23" i="14"/>
  <c r="A23" i="14"/>
  <c r="E22" i="14"/>
  <c r="D22" i="14"/>
  <c r="C22" i="14"/>
  <c r="B22" i="14"/>
  <c r="E16" i="14"/>
  <c r="D16" i="14"/>
  <c r="C16" i="14"/>
  <c r="B16" i="14"/>
  <c r="A16" i="14"/>
  <c r="A26" i="14"/>
  <c r="E11" i="14"/>
  <c r="D11" i="14"/>
  <c r="C11" i="14"/>
  <c r="B11" i="14"/>
  <c r="A11" i="14"/>
  <c r="E10" i="14"/>
  <c r="D10" i="14"/>
  <c r="C10" i="14"/>
  <c r="B10" i="14"/>
  <c r="A1" i="14"/>
  <c r="A2" i="6"/>
  <c r="A1" i="6"/>
  <c r="A2" i="7" l="1"/>
  <c r="A2" i="9"/>
  <c r="A1" i="9"/>
  <c r="A1" i="5"/>
  <c r="A2" i="5"/>
  <c r="A6" i="5"/>
  <c r="D55" i="14" l="1"/>
  <c r="B55" i="14"/>
  <c r="A55" i="14"/>
  <c r="A5" i="13" l="1"/>
  <c r="A5" i="8" l="1"/>
  <c r="A5" i="5"/>
  <c r="A5" i="4"/>
  <c r="C40" i="13" l="1"/>
  <c r="B40" i="13"/>
  <c r="A40" i="13"/>
  <c r="D39" i="13"/>
  <c r="C39" i="13"/>
  <c r="B39" i="13"/>
  <c r="A39" i="13"/>
  <c r="A37" i="13"/>
  <c r="A34" i="13" l="1"/>
  <c r="B34" i="13"/>
  <c r="C34" i="13"/>
  <c r="D34" i="13"/>
  <c r="D47" i="14" l="1"/>
  <c r="C47" i="14"/>
  <c r="B47" i="14"/>
  <c r="A47" i="14"/>
  <c r="A45" i="14"/>
  <c r="A22" i="14" l="1"/>
  <c r="A20" i="14"/>
  <c r="A14" i="14"/>
  <c r="A10" i="14"/>
  <c r="A8" i="14"/>
  <c r="A6" i="14"/>
  <c r="A3" i="14"/>
  <c r="A2" i="14"/>
  <c r="C22" i="13" l="1"/>
  <c r="B22" i="13"/>
  <c r="A22" i="13"/>
  <c r="D21" i="13"/>
  <c r="C21" i="13"/>
  <c r="B21" i="13"/>
  <c r="A21" i="13"/>
  <c r="A19" i="13"/>
  <c r="A31" i="13"/>
  <c r="G12" i="13"/>
  <c r="H12" i="13" s="1"/>
  <c r="G11" i="13"/>
  <c r="H11" i="13" s="1"/>
  <c r="A1" i="13"/>
  <c r="A2" i="13"/>
  <c r="A6" i="13"/>
  <c r="A7" i="13"/>
  <c r="A9" i="13"/>
  <c r="B9" i="13"/>
  <c r="C9" i="13"/>
  <c r="D9" i="13"/>
  <c r="E9" i="13"/>
  <c r="F9" i="13"/>
  <c r="G9" i="13"/>
  <c r="A10" i="13"/>
  <c r="B10" i="13"/>
  <c r="C10" i="13"/>
  <c r="D10" i="13"/>
  <c r="E10" i="13"/>
  <c r="F10" i="13"/>
  <c r="G10" i="13"/>
  <c r="A13" i="13"/>
  <c r="A15" i="13"/>
  <c r="B15" i="13"/>
  <c r="C15" i="13"/>
  <c r="D15" i="13"/>
  <c r="A16" i="13"/>
  <c r="B16" i="13"/>
  <c r="C16" i="13"/>
  <c r="A25" i="13"/>
  <c r="A27" i="13"/>
  <c r="B27" i="13"/>
  <c r="C27" i="13"/>
  <c r="D27" i="13"/>
  <c r="A28" i="13"/>
  <c r="B28" i="13"/>
  <c r="C28" i="13"/>
  <c r="D28" i="13"/>
  <c r="A33" i="13"/>
  <c r="B33" i="13"/>
  <c r="C33" i="13"/>
  <c r="D33" i="13"/>
  <c r="A43" i="13"/>
  <c r="A1" i="12"/>
  <c r="A2" i="12"/>
  <c r="A1" i="10"/>
  <c r="A2" i="10"/>
  <c r="A1" i="8"/>
  <c r="A2" i="8"/>
  <c r="A6" i="8"/>
  <c r="A1" i="4"/>
  <c r="A2" i="4"/>
  <c r="A6" i="4"/>
</calcChain>
</file>

<file path=xl/sharedStrings.xml><?xml version="1.0" encoding="utf-8"?>
<sst xmlns="http://schemas.openxmlformats.org/spreadsheetml/2006/main" count="961" uniqueCount="211">
  <si>
    <t>JUGADOR</t>
  </si>
  <si>
    <t>H</t>
  </si>
  <si>
    <t>I</t>
  </si>
  <si>
    <t>V</t>
  </si>
  <si>
    <t>G</t>
  </si>
  <si>
    <t>N</t>
  </si>
  <si>
    <t>JUGADORA</t>
  </si>
  <si>
    <t>FEDERACION REGIONAL DE GOLF MAR Y SIERRAS</t>
  </si>
  <si>
    <t>TOTAL</t>
  </si>
  <si>
    <t>CLUB</t>
  </si>
  <si>
    <t>--</t>
  </si>
  <si>
    <t>MENORES CON HCP</t>
  </si>
  <si>
    <t>MENORES SIN HCP</t>
  </si>
  <si>
    <t>CATEGORIA PRINCIPIANTES (5 HOYOS)</t>
  </si>
  <si>
    <t>9 HOYOS MEDAL PLAY</t>
  </si>
  <si>
    <t>1° S/V</t>
  </si>
  <si>
    <t>2° S/V</t>
  </si>
  <si>
    <t>1° NETO</t>
  </si>
  <si>
    <t>2° NETO</t>
  </si>
  <si>
    <t>5 HOYOS MEDAL PLAY</t>
  </si>
  <si>
    <t>1°</t>
  </si>
  <si>
    <t>F.N.</t>
  </si>
  <si>
    <t>Tot.</t>
  </si>
  <si>
    <t>DESEMP</t>
  </si>
  <si>
    <t>PROMOCIONALES A HCP.</t>
  </si>
  <si>
    <t>1° GROSS</t>
  </si>
  <si>
    <t>2° GROSS</t>
  </si>
  <si>
    <t>T</t>
  </si>
  <si>
    <t>Hoyos</t>
  </si>
  <si>
    <t>ULT. 6 H.</t>
  </si>
  <si>
    <t>ULT. 3 H.</t>
  </si>
  <si>
    <t>GOLF CLUB</t>
  </si>
  <si>
    <t>VILLA GESELL</t>
  </si>
  <si>
    <t>CUATRO VUELTAS DE 9 HOYOS MEDAL PLAY</t>
  </si>
  <si>
    <t>DAMAS JUVENILES Y MENORES</t>
  </si>
  <si>
    <t>RONDA 1</t>
  </si>
  <si>
    <t>T.N.</t>
  </si>
  <si>
    <t>T.G.</t>
  </si>
  <si>
    <t>RONDA 2</t>
  </si>
  <si>
    <t>R1</t>
  </si>
  <si>
    <t>R2</t>
  </si>
  <si>
    <t>CABALLEROS JUVENILES (Clases 98- 99- 00- 01 - 02 - 03 y 04)</t>
  </si>
  <si>
    <t>ALBATROS - DAMAS CLASES 10 - 11 -</t>
  </si>
  <si>
    <t>EAGLES - DAMAS CLASES 12 - 13 -</t>
  </si>
  <si>
    <t>BIRDIES - DAMAS CLASES 2014 Y POSTERIORES</t>
  </si>
  <si>
    <t>SABADO 04 Y DOMINGO 05 DE MAYO DE 2024</t>
  </si>
  <si>
    <t>DOMINGO 05 DE MAYO DE 2024</t>
  </si>
  <si>
    <t>REPETTO JUAN CRUZ</t>
  </si>
  <si>
    <t>TC</t>
  </si>
  <si>
    <t>BERENGENO SANTINO MARIO</t>
  </si>
  <si>
    <t>CMDP</t>
  </si>
  <si>
    <t>GIMENEZ QUIROGA GONZALO</t>
  </si>
  <si>
    <t>NGC</t>
  </si>
  <si>
    <t>SAFE FRANCO</t>
  </si>
  <si>
    <t>CSCPGB</t>
  </si>
  <si>
    <t>MORUA CARIAC SANTIAGO</t>
  </si>
  <si>
    <t>SPGC</t>
  </si>
  <si>
    <t>SALANITRO TOMAS</t>
  </si>
  <si>
    <t>PATTI NICOLAS</t>
  </si>
  <si>
    <t>SARASOLA JOSE MANUEL</t>
  </si>
  <si>
    <t>GCD</t>
  </si>
  <si>
    <t>CRUZ COSME</t>
  </si>
  <si>
    <t>TGC</t>
  </si>
  <si>
    <t>SALVI SANTINO</t>
  </si>
  <si>
    <t>EVTGC</t>
  </si>
  <si>
    <t>JENKINS STEVE</t>
  </si>
  <si>
    <t>MDPGC</t>
  </si>
  <si>
    <t>DURINGER BENJAMIN</t>
  </si>
  <si>
    <t>TOBLER GONZALO</t>
  </si>
  <si>
    <t>LOUSTAU AGUSTIN</t>
  </si>
  <si>
    <t>CARACOIX PEDRO</t>
  </si>
  <si>
    <t>ZANETTA MAXIMO</t>
  </si>
  <si>
    <t>VGGC</t>
  </si>
  <si>
    <t>POLLERO CHRISTENSEN SIMON</t>
  </si>
  <si>
    <t>LEOFANTI RENZO</t>
  </si>
  <si>
    <t>BUSTILLO SANTOS</t>
  </si>
  <si>
    <t>ANTONELLI TOMAS IGNACIO</t>
  </si>
  <si>
    <t>VILLA GESELL GOLF CLUB</t>
  </si>
  <si>
    <t>SABADO 04 DE MAYO DE 2024</t>
  </si>
  <si>
    <r>
      <t>CAMPEONATO REGIONAL DE MENORES CON HANDICAP - CUATRO</t>
    </r>
    <r>
      <rPr>
        <b/>
        <sz val="9"/>
        <color theme="3"/>
        <rFont val="Arial"/>
        <family val="2"/>
      </rPr>
      <t xml:space="preserve"> VUELTAS DE 9 HOYOS MEDAL PLAY -</t>
    </r>
  </si>
  <si>
    <t>par  damas  y caballeros  :  36  +  36  =  72</t>
  </si>
  <si>
    <t>HORA DE SALIDA 09:00 HS.</t>
  </si>
  <si>
    <t>RETIRO DE TARJETAS EN LA SECRETARIA HASTA LAS 08:45 HS.</t>
  </si>
  <si>
    <r>
      <t xml:space="preserve">CABALLEROS  M-18  </t>
    </r>
    <r>
      <rPr>
        <b/>
        <sz val="10"/>
        <color rgb="FF00B0F0"/>
        <rFont val="Arial"/>
        <family val="2"/>
      </rPr>
      <t>- BOCHAS AZULES -</t>
    </r>
  </si>
  <si>
    <t>HOYO 1</t>
  </si>
  <si>
    <t>HOYO 2</t>
  </si>
  <si>
    <t>HOYO 3</t>
  </si>
  <si>
    <t>HOYO 4</t>
  </si>
  <si>
    <t>HOYO 5</t>
  </si>
  <si>
    <t>HOYO 6</t>
  </si>
  <si>
    <t>HOYO 7</t>
  </si>
  <si>
    <r>
      <t xml:space="preserve">DAMAS  UNICA CATEGORIA </t>
    </r>
    <r>
      <rPr>
        <b/>
        <sz val="10"/>
        <color rgb="FFFF0000"/>
        <rFont val="Arial"/>
        <family val="2"/>
      </rPr>
      <t>- BOCHAS ROJAS -</t>
    </r>
  </si>
  <si>
    <t>HOYO 8</t>
  </si>
  <si>
    <t>POLITA NUÑEZ MAITE</t>
  </si>
  <si>
    <t>DEPREZ UMMA</t>
  </si>
  <si>
    <t>RAMPOLDI SARA ALESSIA</t>
  </si>
  <si>
    <t>HOYO 9</t>
  </si>
  <si>
    <t>RODRIGUEZ MACIAS ISABELLA</t>
  </si>
  <si>
    <t>BIONDELLI ALLEGRA</t>
  </si>
  <si>
    <t>CACACE ISABELLA</t>
  </si>
  <si>
    <t>HOYO 10</t>
  </si>
  <si>
    <t>RAMPEZZOTTI JUSTINA</t>
  </si>
  <si>
    <t>PORCEL ALFONSINA</t>
  </si>
  <si>
    <t>JENKINS UMA</t>
  </si>
  <si>
    <t>HOYO 11</t>
  </si>
  <si>
    <t>MA KARTHE PUCILLO MIA</t>
  </si>
  <si>
    <t>MEILAN LOURDES</t>
  </si>
  <si>
    <t>HOYO 12</t>
  </si>
  <si>
    <t>PORCEL MARGARITA</t>
  </si>
  <si>
    <t>BUSTAMANTE EMILIA</t>
  </si>
  <si>
    <r>
      <t xml:space="preserve">CABALLEROS M-15 (CLASES 09 Y POSTERIORES) </t>
    </r>
    <r>
      <rPr>
        <b/>
        <sz val="10"/>
        <color rgb="FF0070C0"/>
        <rFont val="Arial"/>
        <family val="2"/>
      </rPr>
      <t>- BOCHAS AZULES -</t>
    </r>
  </si>
  <si>
    <t>HOYO 13</t>
  </si>
  <si>
    <t>DE SILVA ANTONIO</t>
  </si>
  <si>
    <t>HOYO 14</t>
  </si>
  <si>
    <t>ANTONELLI SANTIAGO RAMIRO</t>
  </si>
  <si>
    <t>BERRETA VAZQUEZ VALENTIN</t>
  </si>
  <si>
    <t>HAUQUI MANUEL</t>
  </si>
  <si>
    <t>HOYO 15</t>
  </si>
  <si>
    <t>PARASUCO AXEL GONZALO</t>
  </si>
  <si>
    <t>JAUNARENA FACUNDO</t>
  </si>
  <si>
    <t>HAUQUI JUAN IGNACIO</t>
  </si>
  <si>
    <t>HOYO 16</t>
  </si>
  <si>
    <t>CASTRO SANTINO</t>
  </si>
  <si>
    <t>PATTI VICENTE</t>
  </si>
  <si>
    <t>SARASOLA FEDERICO</t>
  </si>
  <si>
    <t>HOYO 17</t>
  </si>
  <si>
    <t>CRUZ AUGUSTO</t>
  </si>
  <si>
    <t>COSTANTINO FELIPE VALENTIN</t>
  </si>
  <si>
    <t>CEJAS FEDERICO</t>
  </si>
  <si>
    <t>HOYO 18</t>
  </si>
  <si>
    <t>JARQUE FELIPE</t>
  </si>
  <si>
    <t>JUAREZ GOÑI FRANCISCO</t>
  </si>
  <si>
    <t>CICCOLA FRANCESCO</t>
  </si>
  <si>
    <t>PROBICITO IGNACIO</t>
  </si>
  <si>
    <t>RAMPEZZOTTI BARTOLOME</t>
  </si>
  <si>
    <t>TODOS LOS JUGADORES, DEBERAN CONCURRIR CON TIEMPO SUFICIENTE PARA PASAR POR SECRETARIA E IR AL TEE DE SALIDA Y PODER PEGAR PUNTUALMENTE</t>
  </si>
  <si>
    <t>LOS HORARIOS PARA EL DOMINGO SERAN POR SCORE Y POR CATEGORIA</t>
  </si>
  <si>
    <t>ML</t>
  </si>
  <si>
    <t>STGC</t>
  </si>
  <si>
    <t>CABALLEROS M-13 AÑOS (CLASES 11 Y POSTERIORES)</t>
  </si>
  <si>
    <t>CABALLEROS MENORES (Clases 06 - 07 y 08)</t>
  </si>
  <si>
    <t>CABALLEROS MENORES DE 15 AÑOS (Clases 09 - y Posteriores)</t>
  </si>
  <si>
    <t>DAMAS CATEGORIA UNICA</t>
  </si>
  <si>
    <t>ALBATROS - CABALLEROS CLASES 11 - 12 -</t>
  </si>
  <si>
    <t>EAGLES - CABALLEROS CLASES 13 - 14 -</t>
  </si>
  <si>
    <t>BIRDIES - CABALLEROS CLASES 2015 Y POSTERIORES</t>
  </si>
  <si>
    <t>FALCON PERRETTI ORESTE JONAS</t>
  </si>
  <si>
    <t>KHULMAN FERMIN</t>
  </si>
  <si>
    <t>BENEITEZ CASTRO FELIPE</t>
  </si>
  <si>
    <t>FOLGUERAS BESSIERES AUGUSTO</t>
  </si>
  <si>
    <t>DOMINGUEZ LUCA</t>
  </si>
  <si>
    <t>FIORITTI CARLOS</t>
  </si>
  <si>
    <t>CASERES MATEO</t>
  </si>
  <si>
    <t>VIOLA MAYER CHARO</t>
  </si>
  <si>
    <t>L</t>
  </si>
  <si>
    <t>P</t>
  </si>
  <si>
    <t>CHOCO HIPOLITO</t>
  </si>
  <si>
    <t>JUAREZ GOÑI BENJAMIN</t>
  </si>
  <si>
    <t>MONTENEGRO GIL BENJAMIN</t>
  </si>
  <si>
    <t>FLORES BELLINI IGNACIO</t>
  </si>
  <si>
    <t>HAUQUI SANTIAGO</t>
  </si>
  <si>
    <t>MORELLO JUAN</t>
  </si>
  <si>
    <t>RODRIGUEZ MACIAS HILARIO</t>
  </si>
  <si>
    <t>BUSTILLO BELISARIO</t>
  </si>
  <si>
    <t>RODRIGUEZ FERRERO JUAN MARTIN</t>
  </si>
  <si>
    <t>CEGL</t>
  </si>
  <si>
    <t>GIACOMINI FELIPE</t>
  </si>
  <si>
    <t>BISOGNIN CARRENO MATEO</t>
  </si>
  <si>
    <t>SANCHEZ FAUSTINO</t>
  </si>
  <si>
    <t>ARBELECHE ISIDRO FERMIN</t>
  </si>
  <si>
    <t>CEJAS AGOSTINA</t>
  </si>
  <si>
    <t>VIOLA MAYER LOLA</t>
  </si>
  <si>
    <t>LEOFANTI BIANCA EMILIA</t>
  </si>
  <si>
    <t>PRESSO PEREYRA OLIVIA</t>
  </si>
  <si>
    <t>LAMORTE JUAN SEBASTIAN</t>
  </si>
  <si>
    <t>CG</t>
  </si>
  <si>
    <t>NIZ AUGUSTO</t>
  </si>
  <si>
    <t>SARASOLA PEDRO</t>
  </si>
  <si>
    <t>ALVAREZ AXEL JESUS</t>
  </si>
  <si>
    <t>ESPINAL SALVADOR</t>
  </si>
  <si>
    <t>CASENAVE BENICIO</t>
  </si>
  <si>
    <t>MORELLO BAUTISTA</t>
  </si>
  <si>
    <t>PORCEL RENZO</t>
  </si>
  <si>
    <t>FALLICO GONZALEZ JOAQUIN</t>
  </si>
  <si>
    <t>MATHIEU HILARIO</t>
  </si>
  <si>
    <t>ALFONSO FELIPE</t>
  </si>
  <si>
    <t>MATHIEU TORIBIO</t>
  </si>
  <si>
    <t>HEIZENREDER CIRO</t>
  </si>
  <si>
    <t>RODRIGUEZ FERRERO SANTIAGO</t>
  </si>
  <si>
    <t>MEILAN BELEN</t>
  </si>
  <si>
    <t>NIZ GUADALUPE</t>
  </si>
  <si>
    <t>BIONDELLI BOSSO ANGELINA</t>
  </si>
  <si>
    <t>CHOCO JOAQUINA</t>
  </si>
  <si>
    <t>BOUNIAEV EUGENIA</t>
  </si>
  <si>
    <t>LUCCHINA AMELIE</t>
  </si>
  <si>
    <t>PAGNI LUCAS</t>
  </si>
  <si>
    <t>GODOY FABIO</t>
  </si>
  <si>
    <t>QUERCIA OTERO VALENTINO</t>
  </si>
  <si>
    <t>GIACOMINI SALVADOR</t>
  </si>
  <si>
    <t>DEPREZ ELIAN</t>
  </si>
  <si>
    <t>BIBILONI BRUNO JEREMIAS</t>
  </si>
  <si>
    <t>FRANCO ZOE</t>
  </si>
  <si>
    <t>MARTINEZ CAMILO</t>
  </si>
  <si>
    <t>RIVERO STEFANO</t>
  </si>
  <si>
    <t>par  damas y caballeros 36  +  36  =  72</t>
  </si>
  <si>
    <r>
      <t xml:space="preserve">DAMAS  CATEGORIA UNICA  </t>
    </r>
    <r>
      <rPr>
        <b/>
        <sz val="10"/>
        <color rgb="FFFF0000"/>
        <rFont val="Arial"/>
        <family val="2"/>
      </rPr>
      <t>- BOCHAS ROJAS -</t>
    </r>
  </si>
  <si>
    <t>6° FECHA DEL RANKING - MENORES SIN HANDICAP -</t>
  </si>
  <si>
    <t>CATEGORIA EAGLES (CLASES 2013 y 2014)</t>
  </si>
  <si>
    <t>CATEGORIA BIRDIES (CLASES 2015 Y POSTERIORES)</t>
  </si>
  <si>
    <t xml:space="preserve"> CATEGORIA PRINCIPIANTES (5 HOYOS)</t>
  </si>
  <si>
    <t>PROMOCIONALES A HCP Y CATEGORIA ALBATROS (CLASES 11 y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</si>
</sst>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/yyyy;@"/>
    <numFmt numFmtId="165" formatCode="[$-C0A]General"/>
    <numFmt numFmtId="166" formatCode="0.0"/>
    <numFmt numFmtId="167" formatCode="[$-C0A]dd/mm/yyyy"/>
  </numFmts>
  <fonts count="54">
    <font>
      <sz val="10"/>
      <name val="Arial"/>
    </font>
    <font>
      <sz val="15"/>
      <name val="Arial"/>
      <family val="2"/>
    </font>
    <font>
      <b/>
      <sz val="25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sz val="15"/>
      <color indexed="10"/>
      <name val="Arial"/>
      <family val="2"/>
    </font>
    <font>
      <b/>
      <u/>
      <sz val="20"/>
      <color indexed="10"/>
      <name val="Arial"/>
      <family val="2"/>
    </font>
    <font>
      <b/>
      <sz val="15"/>
      <color indexed="9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u/>
      <sz val="15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sz val="15"/>
      <name val="Wingdings 2"/>
      <family val="1"/>
      <charset val="2"/>
    </font>
    <font>
      <sz val="10"/>
      <color theme="1"/>
      <name val="Arial1"/>
    </font>
    <font>
      <b/>
      <sz val="15"/>
      <color rgb="FFFF0000"/>
      <name val="Arial"/>
      <family val="2"/>
    </font>
    <font>
      <sz val="10"/>
      <color rgb="FF000000"/>
      <name val="Arial1"/>
    </font>
    <font>
      <sz val="12"/>
      <name val="Arial"/>
      <family val="2"/>
    </font>
    <font>
      <sz val="12"/>
      <color theme="1"/>
      <name val="Arial1"/>
    </font>
    <font>
      <sz val="12"/>
      <color theme="1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indexed="57"/>
      <name val="Arial"/>
      <family val="2"/>
    </font>
    <font>
      <sz val="25"/>
      <name val="Arial"/>
      <family val="2"/>
    </font>
    <font>
      <b/>
      <sz val="11"/>
      <color indexed="9"/>
      <name val="Arial"/>
      <family val="2"/>
    </font>
    <font>
      <b/>
      <sz val="9"/>
      <color indexed="10"/>
      <name val="Arial"/>
      <family val="2"/>
    </font>
    <font>
      <b/>
      <sz val="9"/>
      <color theme="3"/>
      <name val="Arial"/>
      <family val="2"/>
    </font>
    <font>
      <b/>
      <sz val="20"/>
      <color indexed="9"/>
      <name val="Arial"/>
      <family val="2"/>
    </font>
    <font>
      <b/>
      <sz val="15"/>
      <color rgb="FF00B050"/>
      <name val="Arial"/>
      <family val="2"/>
    </font>
    <font>
      <b/>
      <sz val="10"/>
      <color theme="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b/>
      <sz val="14"/>
      <color theme="0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10"/>
      <name val="Arial1"/>
    </font>
    <font>
      <b/>
      <sz val="10"/>
      <color indexed="9"/>
      <name val="Arial"/>
      <family val="2"/>
    </font>
    <font>
      <b/>
      <sz val="10"/>
      <color rgb="FFFF0000"/>
      <name val="Arial1"/>
    </font>
  </fonts>
  <fills count="2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6" fillId="0" borderId="0"/>
    <xf numFmtId="0" fontId="16" fillId="0" borderId="0"/>
    <xf numFmtId="165" fontId="25" fillId="0" borderId="0"/>
    <xf numFmtId="165" fontId="27" fillId="0" borderId="0"/>
  </cellStyleXfs>
  <cellXfs count="35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3" fillId="6" borderId="1" xfId="0" applyFont="1" applyFill="1" applyBorder="1"/>
    <xf numFmtId="164" fontId="20" fillId="0" borderId="1" xfId="0" applyNumberFormat="1" applyFont="1" applyFill="1" applyBorder="1" applyAlignment="1">
      <alignment horizontal="center"/>
    </xf>
    <xf numFmtId="164" fontId="21" fillId="0" borderId="6" xfId="0" applyNumberFormat="1" applyFont="1" applyFill="1" applyBorder="1" applyAlignment="1">
      <alignment horizontal="center"/>
    </xf>
    <xf numFmtId="164" fontId="21" fillId="0" borderId="0" xfId="0" applyNumberFormat="1" applyFont="1" applyFill="1"/>
    <xf numFmtId="0" fontId="18" fillId="6" borderId="1" xfId="0" applyFont="1" applyFill="1" applyBorder="1"/>
    <xf numFmtId="0" fontId="3" fillId="0" borderId="4" xfId="0" quotePrefix="1" applyFont="1" applyFill="1" applyBorder="1" applyAlignment="1">
      <alignment horizontal="center"/>
    </xf>
    <xf numFmtId="0" fontId="3" fillId="0" borderId="0" xfId="0" applyFont="1" applyFill="1"/>
    <xf numFmtId="0" fontId="22" fillId="0" borderId="0" xfId="0" applyFont="1"/>
    <xf numFmtId="0" fontId="3" fillId="0" borderId="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64" fontId="7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24" fillId="0" borderId="0" xfId="0" applyFont="1" applyFill="1"/>
    <xf numFmtId="0" fontId="3" fillId="0" borderId="0" xfId="0" applyFont="1" applyFill="1" applyAlignment="1">
      <alignment horizontal="center"/>
    </xf>
    <xf numFmtId="0" fontId="1" fillId="0" borderId="16" xfId="0" applyFont="1" applyFill="1" applyBorder="1"/>
    <xf numFmtId="164" fontId="1" fillId="0" borderId="12" xfId="0" applyNumberFormat="1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164" fontId="1" fillId="0" borderId="0" xfId="0" applyNumberFormat="1" applyFont="1" applyFill="1"/>
    <xf numFmtId="164" fontId="3" fillId="0" borderId="1" xfId="0" quotePrefix="1" applyNumberFormat="1" applyFont="1" applyFill="1" applyBorder="1" applyAlignment="1">
      <alignment horizontal="center"/>
    </xf>
    <xf numFmtId="164" fontId="1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6" fontId="22" fillId="0" borderId="0" xfId="0" applyNumberFormat="1" applyFont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6" fillId="0" borderId="16" xfId="0" applyFont="1" applyFill="1" applyBorder="1"/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24" fillId="0" borderId="0" xfId="0" applyFont="1" applyFill="1" applyAlignment="1">
      <alignment horizontal="center"/>
    </xf>
    <xf numFmtId="0" fontId="1" fillId="0" borderId="12" xfId="0" quotePrefix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28" fillId="0" borderId="0" xfId="0" applyFont="1"/>
    <xf numFmtId="0" fontId="31" fillId="0" borderId="0" xfId="0" applyFont="1" applyAlignment="1">
      <alignment horizontal="center"/>
    </xf>
    <xf numFmtId="0" fontId="31" fillId="6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1" fillId="6" borderId="1" xfId="0" applyFont="1" applyFill="1" applyBorder="1" applyAlignment="1">
      <alignment horizontal="center"/>
    </xf>
    <xf numFmtId="0" fontId="32" fillId="0" borderId="0" xfId="0" applyFont="1"/>
    <xf numFmtId="0" fontId="33" fillId="0" borderId="2" xfId="0" applyFont="1" applyBorder="1" applyAlignment="1">
      <alignment horizontal="center"/>
    </xf>
    <xf numFmtId="0" fontId="33" fillId="7" borderId="2" xfId="0" applyFont="1" applyFill="1" applyBorder="1" applyAlignment="1">
      <alignment horizontal="center"/>
    </xf>
    <xf numFmtId="0" fontId="32" fillId="0" borderId="2" xfId="0" applyFont="1" applyBorder="1"/>
    <xf numFmtId="0" fontId="32" fillId="0" borderId="2" xfId="0" applyFont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32" fillId="7" borderId="2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6" borderId="10" xfId="0" applyFont="1" applyFill="1" applyBorder="1" applyAlignment="1">
      <alignment horizontal="center" vertical="center"/>
    </xf>
    <xf numFmtId="0" fontId="31" fillId="6" borderId="1" xfId="0" applyFont="1" applyFill="1" applyBorder="1" applyAlignment="1">
      <alignment horizontal="center" vertical="center"/>
    </xf>
    <xf numFmtId="165" fontId="29" fillId="0" borderId="0" xfId="3" applyFont="1" applyFill="1" applyBorder="1" applyAlignment="1">
      <alignment vertical="center"/>
    </xf>
    <xf numFmtId="167" fontId="30" fillId="0" borderId="0" xfId="3" applyNumberFormat="1" applyFont="1" applyFill="1" applyBorder="1" applyAlignment="1">
      <alignment horizontal="center" vertical="center"/>
    </xf>
    <xf numFmtId="164" fontId="29" fillId="0" borderId="0" xfId="3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26" xfId="0" applyFont="1" applyFill="1" applyBorder="1"/>
    <xf numFmtId="0" fontId="11" fillId="0" borderId="27" xfId="0" applyFont="1" applyFill="1" applyBorder="1" applyAlignment="1">
      <alignment horizontal="center"/>
    </xf>
    <xf numFmtId="164" fontId="11" fillId="0" borderId="27" xfId="0" applyNumberFormat="1" applyFont="1" applyFill="1" applyBorder="1" applyAlignment="1">
      <alignment horizontal="center"/>
    </xf>
    <xf numFmtId="0" fontId="8" fillId="0" borderId="27" xfId="0" applyFont="1" applyFill="1" applyBorder="1" applyAlignment="1">
      <alignment horizontal="center"/>
    </xf>
    <xf numFmtId="0" fontId="7" fillId="0" borderId="27" xfId="0" applyFont="1" applyFill="1" applyBorder="1" applyAlignment="1">
      <alignment horizontal="center"/>
    </xf>
    <xf numFmtId="0" fontId="7" fillId="0" borderId="29" xfId="0" applyFont="1" applyFill="1" applyBorder="1" applyAlignment="1">
      <alignment horizontal="center"/>
    </xf>
    <xf numFmtId="0" fontId="7" fillId="2" borderId="2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32" xfId="0" applyFont="1" applyFill="1" applyBorder="1"/>
    <xf numFmtId="0" fontId="11" fillId="0" borderId="22" xfId="0" applyFont="1" applyFill="1" applyBorder="1" applyAlignment="1">
      <alignment horizontal="center"/>
    </xf>
    <xf numFmtId="164" fontId="11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7" fillId="0" borderId="39" xfId="0" quotePrefix="1" applyFont="1" applyFill="1" applyBorder="1" applyAlignment="1">
      <alignment horizontal="center"/>
    </xf>
    <xf numFmtId="0" fontId="7" fillId="0" borderId="40" xfId="0" quotePrefix="1" applyFont="1" applyFill="1" applyBorder="1" applyAlignment="1">
      <alignment horizontal="center"/>
    </xf>
    <xf numFmtId="0" fontId="5" fillId="0" borderId="41" xfId="0" quotePrefix="1" applyFont="1" applyFill="1" applyBorder="1" applyAlignment="1">
      <alignment horizontal="center"/>
    </xf>
    <xf numFmtId="0" fontId="34" fillId="0" borderId="13" xfId="0" quotePrefix="1" applyFont="1" applyFill="1" applyBorder="1" applyAlignment="1">
      <alignment horizontal="center"/>
    </xf>
    <xf numFmtId="0" fontId="3" fillId="6" borderId="10" xfId="0" applyFont="1" applyFill="1" applyBorder="1"/>
    <xf numFmtId="0" fontId="18" fillId="6" borderId="10" xfId="0" applyFont="1" applyFill="1" applyBorder="1"/>
    <xf numFmtId="0" fontId="1" fillId="0" borderId="34" xfId="0" applyFont="1" applyBorder="1"/>
    <xf numFmtId="0" fontId="1" fillId="0" borderId="0" xfId="0" applyFont="1" applyBorder="1"/>
    <xf numFmtId="0" fontId="1" fillId="0" borderId="35" xfId="0" applyFont="1" applyBorder="1"/>
    <xf numFmtId="0" fontId="7" fillId="0" borderId="42" xfId="0" quotePrefix="1" applyFont="1" applyFill="1" applyBorder="1" applyAlignment="1">
      <alignment horizontal="center"/>
    </xf>
    <xf numFmtId="0" fontId="7" fillId="0" borderId="43" xfId="0" quotePrefix="1" applyFont="1" applyFill="1" applyBorder="1" applyAlignment="1">
      <alignment horizontal="center"/>
    </xf>
    <xf numFmtId="0" fontId="5" fillId="0" borderId="44" xfId="0" quotePrefix="1" applyFont="1" applyFill="1" applyBorder="1" applyAlignment="1">
      <alignment horizontal="center"/>
    </xf>
    <xf numFmtId="0" fontId="34" fillId="0" borderId="31" xfId="0" quotePrefix="1" applyFont="1" applyFill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0" fontId="16" fillId="0" borderId="0" xfId="0" applyFont="1" applyFill="1"/>
    <xf numFmtId="0" fontId="18" fillId="0" borderId="1" xfId="0" applyFont="1" applyBorder="1" applyAlignment="1">
      <alignment horizontal="center"/>
    </xf>
    <xf numFmtId="0" fontId="32" fillId="0" borderId="3" xfId="0" applyFont="1" applyFill="1" applyBorder="1"/>
    <xf numFmtId="0" fontId="32" fillId="0" borderId="0" xfId="0" applyFont="1" applyFill="1"/>
    <xf numFmtId="166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left"/>
    </xf>
    <xf numFmtId="0" fontId="1" fillId="12" borderId="2" xfId="0" quotePrefix="1" applyFont="1" applyFill="1" applyBorder="1" applyAlignment="1">
      <alignment horizontal="center"/>
    </xf>
    <xf numFmtId="0" fontId="1" fillId="12" borderId="2" xfId="0" applyFont="1" applyFill="1" applyBorder="1" applyAlignment="1">
      <alignment horizontal="center"/>
    </xf>
    <xf numFmtId="0" fontId="4" fillId="7" borderId="4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7" borderId="44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25" xfId="0" quotePrefix="1" applyFont="1" applyBorder="1" applyAlignment="1">
      <alignment horizontal="center"/>
    </xf>
    <xf numFmtId="0" fontId="5" fillId="0" borderId="33" xfId="0" quotePrefix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0" fontId="6" fillId="0" borderId="30" xfId="0" applyFont="1" applyFill="1" applyBorder="1"/>
    <xf numFmtId="0" fontId="5" fillId="0" borderId="36" xfId="0" applyFont="1" applyFill="1" applyBorder="1" applyAlignment="1">
      <alignment horizontal="center"/>
    </xf>
    <xf numFmtId="0" fontId="35" fillId="0" borderId="0" xfId="0" applyFont="1"/>
    <xf numFmtId="0" fontId="28" fillId="0" borderId="0" xfId="0" applyFont="1" applyAlignment="1">
      <alignment vertical="center"/>
    </xf>
    <xf numFmtId="0" fontId="16" fillId="0" borderId="0" xfId="0" applyFont="1"/>
    <xf numFmtId="0" fontId="22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20" fontId="16" fillId="0" borderId="16" xfId="0" applyNumberFormat="1" applyFont="1" applyBorder="1" applyAlignment="1">
      <alignment horizontal="center"/>
    </xf>
    <xf numFmtId="0" fontId="16" fillId="0" borderId="3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center"/>
    </xf>
    <xf numFmtId="166" fontId="16" fillId="0" borderId="2" xfId="0" applyNumberFormat="1" applyFont="1" applyBorder="1" applyAlignment="1">
      <alignment horizontal="center"/>
    </xf>
    <xf numFmtId="166" fontId="16" fillId="0" borderId="4" xfId="0" applyNumberFormat="1" applyFont="1" applyBorder="1" applyAlignment="1">
      <alignment horizontal="center"/>
    </xf>
    <xf numFmtId="20" fontId="16" fillId="0" borderId="45" xfId="0" applyNumberFormat="1" applyFont="1" applyBorder="1" applyAlignment="1">
      <alignment horizontal="center"/>
    </xf>
    <xf numFmtId="0" fontId="16" fillId="0" borderId="6" xfId="0" applyFont="1" applyBorder="1"/>
    <xf numFmtId="20" fontId="16" fillId="0" borderId="12" xfId="0" applyNumberFormat="1" applyFont="1" applyBorder="1" applyAlignment="1">
      <alignment horizontal="center"/>
    </xf>
    <xf numFmtId="20" fontId="16" fillId="0" borderId="17" xfId="0" applyNumberFormat="1" applyFont="1" applyBorder="1" applyAlignment="1">
      <alignment horizontal="center"/>
    </xf>
    <xf numFmtId="0" fontId="16" fillId="0" borderId="46" xfId="0" applyFont="1" applyBorder="1"/>
    <xf numFmtId="0" fontId="16" fillId="0" borderId="47" xfId="0" applyFont="1" applyBorder="1"/>
    <xf numFmtId="166" fontId="16" fillId="0" borderId="48" xfId="0" applyNumberFormat="1" applyFont="1" applyBorder="1" applyAlignment="1">
      <alignment horizontal="center"/>
    </xf>
    <xf numFmtId="0" fontId="16" fillId="16" borderId="2" xfId="0" applyFont="1" applyFill="1" applyBorder="1"/>
    <xf numFmtId="20" fontId="41" fillId="13" borderId="17" xfId="0" applyNumberFormat="1" applyFont="1" applyFill="1" applyBorder="1" applyAlignment="1">
      <alignment horizontal="center"/>
    </xf>
    <xf numFmtId="0" fontId="16" fillId="0" borderId="32" xfId="0" applyFont="1" applyBorder="1"/>
    <xf numFmtId="0" fontId="16" fillId="16" borderId="22" xfId="0" applyFont="1" applyFill="1" applyBorder="1"/>
    <xf numFmtId="166" fontId="16" fillId="0" borderId="22" xfId="0" applyNumberFormat="1" applyFont="1" applyBorder="1" applyAlignment="1">
      <alignment horizontal="center"/>
    </xf>
    <xf numFmtId="166" fontId="16" fillId="0" borderId="36" xfId="0" applyNumberFormat="1" applyFont="1" applyBorder="1" applyAlignment="1">
      <alignment horizontal="center"/>
    </xf>
    <xf numFmtId="0" fontId="41" fillId="17" borderId="1" xfId="0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166" fontId="21" fillId="0" borderId="0" xfId="0" applyNumberFormat="1" applyFont="1" applyAlignment="1">
      <alignment horizontal="center"/>
    </xf>
    <xf numFmtId="0" fontId="6" fillId="8" borderId="26" xfId="0" applyFont="1" applyFill="1" applyBorder="1"/>
    <xf numFmtId="0" fontId="6" fillId="10" borderId="26" xfId="0" applyFont="1" applyFill="1" applyBorder="1"/>
    <xf numFmtId="164" fontId="7" fillId="0" borderId="22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6" fillId="8" borderId="32" xfId="0" applyFont="1" applyFill="1" applyBorder="1"/>
    <xf numFmtId="0" fontId="26" fillId="6" borderId="26" xfId="0" applyFont="1" applyFill="1" applyBorder="1"/>
    <xf numFmtId="0" fontId="7" fillId="0" borderId="29" xfId="0" quotePrefix="1" applyFont="1" applyFill="1" applyBorder="1" applyAlignment="1">
      <alignment horizontal="center"/>
    </xf>
    <xf numFmtId="0" fontId="7" fillId="2" borderId="28" xfId="0" quotePrefix="1" applyFont="1" applyFill="1" applyBorder="1" applyAlignment="1">
      <alignment horizontal="center"/>
    </xf>
    <xf numFmtId="0" fontId="4" fillId="7" borderId="41" xfId="0" quotePrefix="1" applyFont="1" applyFill="1" applyBorder="1" applyAlignment="1">
      <alignment horizontal="center"/>
    </xf>
    <xf numFmtId="0" fontId="7" fillId="2" borderId="17" xfId="0" quotePrefix="1" applyFont="1" applyFill="1" applyBorder="1" applyAlignment="1">
      <alignment horizontal="center"/>
    </xf>
    <xf numFmtId="0" fontId="26" fillId="6" borderId="32" xfId="0" applyFont="1" applyFill="1" applyBorder="1"/>
    <xf numFmtId="0" fontId="7" fillId="0" borderId="24" xfId="0" quotePrefix="1" applyFont="1" applyFill="1" applyBorder="1" applyAlignment="1">
      <alignment horizontal="center"/>
    </xf>
    <xf numFmtId="0" fontId="3" fillId="9" borderId="10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7" fillId="0" borderId="50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36" xfId="0" applyFont="1" applyFill="1" applyBorder="1" applyAlignment="1">
      <alignment horizontal="center"/>
    </xf>
    <xf numFmtId="0" fontId="7" fillId="0" borderId="49" xfId="0" quotePrefix="1" applyFont="1" applyFill="1" applyBorder="1" applyAlignment="1">
      <alignment horizontal="center"/>
    </xf>
    <xf numFmtId="0" fontId="8" fillId="0" borderId="51" xfId="0" quotePrefix="1" applyFont="1" applyFill="1" applyBorder="1" applyAlignment="1">
      <alignment horizontal="center"/>
    </xf>
    <xf numFmtId="0" fontId="7" fillId="0" borderId="50" xfId="0" quotePrefix="1" applyFont="1" applyFill="1" applyBorder="1" applyAlignment="1">
      <alignment horizontal="center"/>
    </xf>
    <xf numFmtId="0" fontId="8" fillId="0" borderId="36" xfId="0" quotePrefix="1" applyFont="1" applyFill="1" applyBorder="1" applyAlignment="1">
      <alignment horizontal="center"/>
    </xf>
    <xf numFmtId="1" fontId="5" fillId="0" borderId="24" xfId="0" applyNumberFormat="1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43" fillId="6" borderId="2" xfId="0" applyFont="1" applyFill="1" applyBorder="1"/>
    <xf numFmtId="0" fontId="47" fillId="0" borderId="0" xfId="0" applyFont="1"/>
    <xf numFmtId="0" fontId="48" fillId="0" borderId="0" xfId="0" applyFont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8" borderId="2" xfId="0" applyFont="1" applyFill="1" applyBorder="1"/>
    <xf numFmtId="0" fontId="49" fillId="0" borderId="0" xfId="0" applyFont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8" borderId="22" xfId="0" applyFont="1" applyFill="1" applyBorder="1"/>
    <xf numFmtId="0" fontId="16" fillId="0" borderId="22" xfId="0" applyFont="1" applyBorder="1" applyAlignment="1">
      <alignment horizontal="center"/>
    </xf>
    <xf numFmtId="0" fontId="16" fillId="0" borderId="22" xfId="0" applyFont="1" applyBorder="1"/>
    <xf numFmtId="0" fontId="16" fillId="0" borderId="36" xfId="0" applyFont="1" applyBorder="1" applyAlignment="1">
      <alignment horizontal="center"/>
    </xf>
    <xf numFmtId="0" fontId="48" fillId="17" borderId="1" xfId="0" applyFont="1" applyFill="1" applyBorder="1" applyAlignment="1">
      <alignment horizontal="center"/>
    </xf>
    <xf numFmtId="0" fontId="16" fillId="0" borderId="34" xfId="0" applyFont="1" applyBorder="1"/>
    <xf numFmtId="166" fontId="51" fillId="0" borderId="2" xfId="3" applyNumberFormat="1" applyFont="1" applyBorder="1" applyAlignment="1">
      <alignment horizontal="center"/>
    </xf>
    <xf numFmtId="165" fontId="51" fillId="0" borderId="2" xfId="3" applyFont="1" applyBorder="1"/>
    <xf numFmtId="166" fontId="51" fillId="0" borderId="4" xfId="3" applyNumberFormat="1" applyFont="1" applyBorder="1" applyAlignment="1">
      <alignment horizontal="center"/>
    </xf>
    <xf numFmtId="0" fontId="16" fillId="19" borderId="2" xfId="0" applyFont="1" applyFill="1" applyBorder="1"/>
    <xf numFmtId="165" fontId="51" fillId="19" borderId="2" xfId="3" applyFont="1" applyFill="1" applyBorder="1"/>
    <xf numFmtId="166" fontId="51" fillId="0" borderId="47" xfId="3" applyNumberFormat="1" applyFont="1" applyBorder="1" applyAlignment="1">
      <alignment horizontal="center"/>
    </xf>
    <xf numFmtId="165" fontId="51" fillId="0" borderId="47" xfId="3" applyFont="1" applyBorder="1"/>
    <xf numFmtId="166" fontId="51" fillId="0" borderId="48" xfId="3" applyNumberFormat="1" applyFont="1" applyBorder="1" applyAlignment="1">
      <alignment horizontal="center"/>
    </xf>
    <xf numFmtId="0" fontId="16" fillId="19" borderId="22" xfId="0" applyFont="1" applyFill="1" applyBorder="1"/>
    <xf numFmtId="166" fontId="51" fillId="0" borderId="22" xfId="3" applyNumberFormat="1" applyFont="1" applyBorder="1" applyAlignment="1">
      <alignment horizontal="center"/>
    </xf>
    <xf numFmtId="166" fontId="51" fillId="0" borderId="36" xfId="3" applyNumberFormat="1" applyFont="1" applyBorder="1" applyAlignment="1">
      <alignment horizontal="center"/>
    </xf>
    <xf numFmtId="20" fontId="16" fillId="0" borderId="30" xfId="0" applyNumberFormat="1" applyFont="1" applyBorder="1" applyAlignment="1">
      <alignment horizontal="center"/>
    </xf>
    <xf numFmtId="165" fontId="51" fillId="0" borderId="22" xfId="3" applyFont="1" applyBorder="1"/>
    <xf numFmtId="0" fontId="48" fillId="20" borderId="1" xfId="0" applyFont="1" applyFill="1" applyBorder="1" applyAlignment="1">
      <alignment horizontal="center"/>
    </xf>
    <xf numFmtId="0" fontId="47" fillId="0" borderId="0" xfId="0" applyFont="1" applyAlignment="1">
      <alignment horizontal="center"/>
    </xf>
    <xf numFmtId="166" fontId="47" fillId="0" borderId="0" xfId="0" applyNumberFormat="1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6" fillId="8" borderId="40" xfId="0" applyFont="1" applyFill="1" applyBorder="1"/>
    <xf numFmtId="0" fontId="16" fillId="0" borderId="40" xfId="0" applyFont="1" applyBorder="1" applyAlignment="1">
      <alignment horizontal="center"/>
    </xf>
    <xf numFmtId="0" fontId="16" fillId="0" borderId="40" xfId="0" applyFont="1" applyBorder="1"/>
    <xf numFmtId="0" fontId="16" fillId="0" borderId="41" xfId="0" applyFont="1" applyBorder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11" borderId="37" xfId="0" applyFont="1" applyFill="1" applyBorder="1" applyAlignment="1">
      <alignment horizontal="center"/>
    </xf>
    <xf numFmtId="0" fontId="3" fillId="11" borderId="7" xfId="0" applyFont="1" applyFill="1" applyBorder="1" applyAlignment="1">
      <alignment horizontal="center"/>
    </xf>
    <xf numFmtId="0" fontId="3" fillId="11" borderId="38" xfId="0" applyFont="1" applyFill="1" applyBorder="1" applyAlignment="1">
      <alignment horizontal="center"/>
    </xf>
    <xf numFmtId="0" fontId="19" fillId="3" borderId="8" xfId="0" applyFont="1" applyFill="1" applyBorder="1" applyAlignment="1">
      <alignment horizontal="center"/>
    </xf>
    <xf numFmtId="0" fontId="19" fillId="3" borderId="14" xfId="0" applyFont="1" applyFill="1" applyBorder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9" borderId="37" xfId="0" applyFont="1" applyFill="1" applyBorder="1" applyAlignment="1">
      <alignment horizontal="center"/>
    </xf>
    <xf numFmtId="0" fontId="3" fillId="9" borderId="7" xfId="0" applyFont="1" applyFill="1" applyBorder="1" applyAlignment="1">
      <alignment horizontal="center"/>
    </xf>
    <xf numFmtId="0" fontId="3" fillId="9" borderId="3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1" fillId="5" borderId="8" xfId="0" applyFont="1" applyFill="1" applyBorder="1" applyAlignment="1">
      <alignment horizontal="center"/>
    </xf>
    <xf numFmtId="0" fontId="31" fillId="5" borderId="14" xfId="0" applyFont="1" applyFill="1" applyBorder="1" applyAlignment="1">
      <alignment horizontal="center"/>
    </xf>
    <xf numFmtId="0" fontId="31" fillId="5" borderId="1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Fill="1" applyAlignment="1">
      <alignment horizontal="center"/>
    </xf>
    <xf numFmtId="0" fontId="45" fillId="13" borderId="18" xfId="0" applyFont="1" applyFill="1" applyBorder="1" applyAlignment="1">
      <alignment horizontal="center" vertical="center" wrapText="1"/>
    </xf>
    <xf numFmtId="0" fontId="45" fillId="13" borderId="15" xfId="0" applyFont="1" applyFill="1" applyBorder="1" applyAlignment="1">
      <alignment horizontal="center" vertical="center" wrapText="1"/>
    </xf>
    <xf numFmtId="0" fontId="45" fillId="13" borderId="19" xfId="0" applyFont="1" applyFill="1" applyBorder="1" applyAlignment="1">
      <alignment horizontal="center" vertical="center" wrapText="1"/>
    </xf>
    <xf numFmtId="0" fontId="45" fillId="13" borderId="34" xfId="0" applyFont="1" applyFill="1" applyBorder="1" applyAlignment="1">
      <alignment horizontal="center" vertical="center" wrapText="1"/>
    </xf>
    <xf numFmtId="0" fontId="45" fillId="13" borderId="0" xfId="0" applyFont="1" applyFill="1" applyAlignment="1">
      <alignment horizontal="center" vertical="center" wrapText="1"/>
    </xf>
    <xf numFmtId="0" fontId="45" fillId="13" borderId="35" xfId="0" applyFont="1" applyFill="1" applyBorder="1" applyAlignment="1">
      <alignment horizontal="center" vertical="center" wrapText="1"/>
    </xf>
    <xf numFmtId="0" fontId="45" fillId="13" borderId="37" xfId="0" applyFont="1" applyFill="1" applyBorder="1" applyAlignment="1">
      <alignment horizontal="center" vertical="center" wrapText="1"/>
    </xf>
    <xf numFmtId="0" fontId="45" fillId="13" borderId="7" xfId="0" applyFont="1" applyFill="1" applyBorder="1" applyAlignment="1">
      <alignment horizontal="center" vertical="center" wrapText="1"/>
    </xf>
    <xf numFmtId="0" fontId="45" fillId="13" borderId="38" xfId="0" applyFont="1" applyFill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36" fillId="4" borderId="8" xfId="0" applyFont="1" applyFill="1" applyBorder="1" applyAlignment="1">
      <alignment horizontal="center" vertical="center"/>
    </xf>
    <xf numFmtId="0" fontId="36" fillId="4" borderId="14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7" fillId="14" borderId="2" xfId="0" applyFont="1" applyFill="1" applyBorder="1" applyAlignment="1">
      <alignment horizontal="center"/>
    </xf>
    <xf numFmtId="0" fontId="39" fillId="15" borderId="8" xfId="0" applyFont="1" applyFill="1" applyBorder="1" applyAlignment="1">
      <alignment horizontal="center"/>
    </xf>
    <xf numFmtId="0" fontId="39" fillId="15" borderId="14" xfId="0" applyFont="1" applyFill="1" applyBorder="1" applyAlignment="1">
      <alignment horizontal="center"/>
    </xf>
    <xf numFmtId="0" fontId="39" fillId="15" borderId="10" xfId="0" applyFont="1" applyFill="1" applyBorder="1" applyAlignment="1">
      <alignment horizontal="center"/>
    </xf>
    <xf numFmtId="0" fontId="40" fillId="15" borderId="18" xfId="0" applyFont="1" applyFill="1" applyBorder="1" applyAlignment="1">
      <alignment horizontal="center" vertical="center"/>
    </xf>
    <xf numFmtId="0" fontId="40" fillId="15" borderId="15" xfId="0" applyFont="1" applyFill="1" applyBorder="1" applyAlignment="1">
      <alignment horizontal="center" vertical="center"/>
    </xf>
    <xf numFmtId="0" fontId="40" fillId="15" borderId="19" xfId="0" applyFont="1" applyFill="1" applyBorder="1" applyAlignment="1">
      <alignment horizontal="center" vertical="center"/>
    </xf>
    <xf numFmtId="0" fontId="40" fillId="15" borderId="34" xfId="0" applyFont="1" applyFill="1" applyBorder="1" applyAlignment="1">
      <alignment horizontal="center" vertical="center"/>
    </xf>
    <xf numFmtId="0" fontId="40" fillId="15" borderId="0" xfId="0" applyFont="1" applyFill="1" applyAlignment="1">
      <alignment horizontal="center" vertical="center"/>
    </xf>
    <xf numFmtId="0" fontId="40" fillId="15" borderId="35" xfId="0" applyFont="1" applyFill="1" applyBorder="1" applyAlignment="1">
      <alignment horizontal="center" vertical="center"/>
    </xf>
    <xf numFmtId="0" fontId="40" fillId="15" borderId="37" xfId="0" applyFont="1" applyFill="1" applyBorder="1" applyAlignment="1">
      <alignment horizontal="center" vertical="center"/>
    </xf>
    <xf numFmtId="0" fontId="40" fillId="15" borderId="7" xfId="0" applyFont="1" applyFill="1" applyBorder="1" applyAlignment="1">
      <alignment horizontal="center" vertical="center"/>
    </xf>
    <xf numFmtId="0" fontId="40" fillId="15" borderId="38" xfId="0" applyFont="1" applyFill="1" applyBorder="1" applyAlignment="1">
      <alignment horizontal="center" vertical="center"/>
    </xf>
    <xf numFmtId="0" fontId="41" fillId="13" borderId="8" xfId="0" applyFont="1" applyFill="1" applyBorder="1" applyAlignment="1">
      <alignment horizontal="center" vertical="center"/>
    </xf>
    <xf numFmtId="0" fontId="41" fillId="13" borderId="14" xfId="0" applyFont="1" applyFill="1" applyBorder="1" applyAlignment="1">
      <alignment horizontal="center" vertical="center"/>
    </xf>
    <xf numFmtId="0" fontId="41" fillId="13" borderId="10" xfId="0" applyFont="1" applyFill="1" applyBorder="1" applyAlignment="1">
      <alignment horizontal="center" vertical="center"/>
    </xf>
    <xf numFmtId="0" fontId="45" fillId="18" borderId="18" xfId="0" applyFont="1" applyFill="1" applyBorder="1" applyAlignment="1">
      <alignment horizontal="center" wrapText="1"/>
    </xf>
    <xf numFmtId="0" fontId="45" fillId="18" borderId="15" xfId="0" applyFont="1" applyFill="1" applyBorder="1" applyAlignment="1">
      <alignment horizontal="center" wrapText="1"/>
    </xf>
    <xf numFmtId="0" fontId="45" fillId="18" borderId="19" xfId="0" applyFont="1" applyFill="1" applyBorder="1" applyAlignment="1">
      <alignment horizontal="center" wrapText="1"/>
    </xf>
    <xf numFmtId="0" fontId="45" fillId="18" borderId="34" xfId="0" applyFont="1" applyFill="1" applyBorder="1" applyAlignment="1">
      <alignment horizontal="center" wrapText="1"/>
    </xf>
    <xf numFmtId="0" fontId="45" fillId="18" borderId="0" xfId="0" applyFont="1" applyFill="1" applyAlignment="1">
      <alignment horizontal="center" wrapText="1"/>
    </xf>
    <xf numFmtId="0" fontId="45" fillId="18" borderId="35" xfId="0" applyFont="1" applyFill="1" applyBorder="1" applyAlignment="1">
      <alignment horizontal="center" wrapText="1"/>
    </xf>
    <xf numFmtId="0" fontId="45" fillId="18" borderId="37" xfId="0" applyFont="1" applyFill="1" applyBorder="1" applyAlignment="1">
      <alignment horizontal="center" wrapText="1"/>
    </xf>
    <xf numFmtId="0" fontId="45" fillId="18" borderId="7" xfId="0" applyFont="1" applyFill="1" applyBorder="1" applyAlignment="1">
      <alignment horizontal="center" wrapText="1"/>
    </xf>
    <xf numFmtId="0" fontId="45" fillId="18" borderId="38" xfId="0" applyFont="1" applyFill="1" applyBorder="1" applyAlignment="1">
      <alignment horizontal="center" wrapText="1"/>
    </xf>
    <xf numFmtId="0" fontId="46" fillId="15" borderId="8" xfId="0" applyFont="1" applyFill="1" applyBorder="1" applyAlignment="1">
      <alignment horizontal="center"/>
    </xf>
    <xf numFmtId="0" fontId="46" fillId="15" borderId="14" xfId="0" applyFont="1" applyFill="1" applyBorder="1" applyAlignment="1">
      <alignment horizontal="center"/>
    </xf>
    <xf numFmtId="0" fontId="46" fillId="15" borderId="10" xfId="0" applyFont="1" applyFill="1" applyBorder="1" applyAlignment="1">
      <alignment horizontal="center"/>
    </xf>
    <xf numFmtId="0" fontId="31" fillId="0" borderId="7" xfId="0" applyFont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14" xfId="0" applyFont="1" applyFill="1" applyBorder="1" applyAlignment="1">
      <alignment horizontal="center" vertical="center"/>
    </xf>
    <xf numFmtId="0" fontId="23" fillId="4" borderId="10" xfId="0" applyFont="1" applyFill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37" fillId="14" borderId="9" xfId="0" applyFont="1" applyFill="1" applyBorder="1" applyAlignment="1">
      <alignment horizontal="center"/>
    </xf>
    <xf numFmtId="0" fontId="37" fillId="14" borderId="5" xfId="0" applyFont="1" applyFill="1" applyBorder="1" applyAlignment="1">
      <alignment horizontal="center"/>
    </xf>
    <xf numFmtId="0" fontId="37" fillId="14" borderId="6" xfId="0" applyFont="1" applyFill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52" fillId="15" borderId="8" xfId="0" applyFont="1" applyFill="1" applyBorder="1" applyAlignment="1">
      <alignment horizontal="center"/>
    </xf>
    <xf numFmtId="0" fontId="52" fillId="15" borderId="14" xfId="0" applyFont="1" applyFill="1" applyBorder="1" applyAlignment="1">
      <alignment horizontal="center"/>
    </xf>
    <xf numFmtId="0" fontId="52" fillId="15" borderId="10" xfId="0" applyFont="1" applyFill="1" applyBorder="1" applyAlignment="1">
      <alignment horizontal="center"/>
    </xf>
    <xf numFmtId="0" fontId="41" fillId="13" borderId="7" xfId="0" applyFont="1" applyFill="1" applyBorder="1" applyAlignment="1">
      <alignment horizontal="center" vertical="center"/>
    </xf>
    <xf numFmtId="0" fontId="41" fillId="13" borderId="38" xfId="0" applyFont="1" applyFill="1" applyBorder="1" applyAlignment="1">
      <alignment horizontal="center" vertical="center"/>
    </xf>
    <xf numFmtId="0" fontId="50" fillId="14" borderId="8" xfId="0" applyFont="1" applyFill="1" applyBorder="1" applyAlignment="1">
      <alignment horizontal="center"/>
    </xf>
    <xf numFmtId="0" fontId="50" fillId="14" borderId="14" xfId="0" applyFont="1" applyFill="1" applyBorder="1" applyAlignment="1">
      <alignment horizontal="center"/>
    </xf>
    <xf numFmtId="0" fontId="50" fillId="14" borderId="10" xfId="0" applyFont="1" applyFill="1" applyBorder="1" applyAlignment="1">
      <alignment horizontal="center"/>
    </xf>
    <xf numFmtId="0" fontId="7" fillId="6" borderId="12" xfId="0" applyFont="1" applyFill="1" applyBorder="1" applyAlignment="1">
      <alignment horizontal="center"/>
    </xf>
    <xf numFmtId="0" fontId="5" fillId="6" borderId="13" xfId="0" applyFont="1" applyFill="1" applyBorder="1" applyAlignment="1">
      <alignment horizontal="center"/>
    </xf>
    <xf numFmtId="0" fontId="4" fillId="6" borderId="12" xfId="0" applyFont="1" applyFill="1" applyBorder="1" applyAlignment="1">
      <alignment horizontal="center"/>
    </xf>
    <xf numFmtId="20" fontId="16" fillId="6" borderId="45" xfId="0" applyNumberFormat="1" applyFont="1" applyFill="1" applyBorder="1" applyAlignment="1">
      <alignment horizontal="center"/>
    </xf>
    <xf numFmtId="20" fontId="16" fillId="6" borderId="12" xfId="0" applyNumberFormat="1" applyFont="1" applyFill="1" applyBorder="1" applyAlignment="1">
      <alignment horizontal="center"/>
    </xf>
    <xf numFmtId="20" fontId="16" fillId="6" borderId="17" xfId="0" applyNumberFormat="1" applyFont="1" applyFill="1" applyBorder="1" applyAlignment="1">
      <alignment horizontal="center"/>
    </xf>
    <xf numFmtId="0" fontId="4" fillId="7" borderId="44" xfId="0" quotePrefix="1" applyFont="1" applyFill="1" applyBorder="1" applyAlignment="1">
      <alignment horizontal="center"/>
    </xf>
    <xf numFmtId="165" fontId="53" fillId="6" borderId="2" xfId="3" applyFont="1" applyFill="1" applyBorder="1"/>
    <xf numFmtId="20" fontId="16" fillId="6" borderId="54" xfId="0" applyNumberFormat="1" applyFont="1" applyFill="1" applyBorder="1" applyAlignment="1">
      <alignment horizontal="center"/>
    </xf>
    <xf numFmtId="20" fontId="16" fillId="6" borderId="16" xfId="0" applyNumberFormat="1" applyFont="1" applyFill="1" applyBorder="1" applyAlignment="1">
      <alignment horizontal="center"/>
    </xf>
    <xf numFmtId="0" fontId="4" fillId="6" borderId="41" xfId="0" applyFont="1" applyFill="1" applyBorder="1" applyAlignment="1">
      <alignment horizontal="center"/>
    </xf>
    <xf numFmtId="0" fontId="34" fillId="6" borderId="13" xfId="0" quotePrefix="1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19" fillId="5" borderId="14" xfId="0" applyFont="1" applyFill="1" applyBorder="1" applyAlignment="1">
      <alignment horizontal="center"/>
    </xf>
    <xf numFmtId="0" fontId="19" fillId="5" borderId="10" xfId="0" applyFont="1" applyFill="1" applyBorder="1" applyAlignment="1">
      <alignment horizontal="center"/>
    </xf>
    <xf numFmtId="0" fontId="7" fillId="2" borderId="12" xfId="0" quotePrefix="1" applyFont="1" applyFill="1" applyBorder="1" applyAlignment="1">
      <alignment horizontal="center"/>
    </xf>
    <xf numFmtId="0" fontId="5" fillId="0" borderId="13" xfId="0" quotePrefix="1" applyFont="1" applyFill="1" applyBorder="1" applyAlignment="1">
      <alignment horizontal="center"/>
    </xf>
    <xf numFmtId="0" fontId="26" fillId="6" borderId="30" xfId="0" applyFont="1" applyFill="1" applyBorder="1"/>
    <xf numFmtId="0" fontId="5" fillId="0" borderId="31" xfId="0" quotePrefix="1" applyFont="1" applyFill="1" applyBorder="1" applyAlignment="1">
      <alignment horizontal="center"/>
    </xf>
    <xf numFmtId="0" fontId="5" fillId="6" borderId="31" xfId="0" applyFont="1" applyFill="1" applyBorder="1" applyAlignment="1">
      <alignment horizontal="center"/>
    </xf>
  </cellXfs>
  <cellStyles count="5">
    <cellStyle name="Excel Built-in Normal" xfId="2" xr:uid="{00000000-0005-0000-0000-000000000000}"/>
    <cellStyle name="Excel Built-in Normal 1" xfId="4" xr:uid="{00000000-0005-0000-0000-000001000000}"/>
    <cellStyle name="Excel Built-in Normal 2" xfId="3" xr:uid="{00000000-0005-0000-0000-000002000000}"/>
    <cellStyle name="Normal" xfId="0" builtinId="0"/>
    <cellStyle name="Normal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zoomScale="70" workbookViewId="0">
      <selection sqref="A1:N1"/>
    </sheetView>
  </sheetViews>
  <sheetFormatPr baseColWidth="10" defaultRowHeight="18.75"/>
  <cols>
    <col min="1" max="1" width="34.85546875" style="1" customWidth="1"/>
    <col min="2" max="2" width="8.85546875" style="8" customWidth="1"/>
    <col min="3" max="3" width="12" style="8" customWidth="1"/>
    <col min="4" max="4" width="7.85546875" style="2" customWidth="1"/>
    <col min="5" max="14" width="6.7109375" style="2" customWidth="1"/>
    <col min="15" max="15" width="10.85546875" style="1" customWidth="1"/>
    <col min="16" max="18" width="11.42578125" style="1" customWidth="1"/>
    <col min="19" max="16384" width="11.42578125" style="1"/>
  </cols>
  <sheetData>
    <row r="1" spans="1:17" ht="30.75">
      <c r="A1" s="236" t="s">
        <v>32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7" ht="23.25">
      <c r="A2" s="237" t="s">
        <v>31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7" ht="19.5">
      <c r="A3" s="238" t="s">
        <v>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7" ht="26.25">
      <c r="A4" s="239" t="s">
        <v>11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7" ht="19.5">
      <c r="A5" s="240" t="s">
        <v>33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7" ht="19.5">
      <c r="A6" s="235" t="s">
        <v>45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</row>
    <row r="7" spans="1:17" ht="19.5" thickBot="1">
      <c r="A7" s="2"/>
    </row>
    <row r="8" spans="1:17" ht="19.5" thickBot="1">
      <c r="A8" s="244" t="s">
        <v>41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6"/>
    </row>
    <row r="9" spans="1:17" ht="20.25" thickBot="1">
      <c r="A9" s="116"/>
      <c r="B9" s="117"/>
      <c r="C9" s="117"/>
      <c r="D9" s="117"/>
      <c r="E9" s="250" t="s">
        <v>35</v>
      </c>
      <c r="F9" s="251"/>
      <c r="G9" s="251"/>
      <c r="H9" s="252"/>
      <c r="I9" s="241" t="s">
        <v>38</v>
      </c>
      <c r="J9" s="242"/>
      <c r="K9" s="242"/>
      <c r="L9" s="243"/>
      <c r="M9" s="1"/>
      <c r="N9" s="1"/>
    </row>
    <row r="10" spans="1:17" s="3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07" t="s">
        <v>2</v>
      </c>
      <c r="F10" s="107" t="s">
        <v>3</v>
      </c>
      <c r="G10" s="107" t="s">
        <v>4</v>
      </c>
      <c r="H10" s="107" t="s">
        <v>5</v>
      </c>
      <c r="I10" s="108" t="s">
        <v>2</v>
      </c>
      <c r="J10" s="108" t="s">
        <v>3</v>
      </c>
      <c r="K10" s="108" t="s">
        <v>4</v>
      </c>
      <c r="L10" s="108" t="s">
        <v>5</v>
      </c>
      <c r="M10" s="4" t="s">
        <v>36</v>
      </c>
      <c r="N10" s="135" t="s">
        <v>37</v>
      </c>
      <c r="Q10" s="48" t="s">
        <v>23</v>
      </c>
    </row>
    <row r="11" spans="1:17" ht="20.25" thickBot="1">
      <c r="A11" s="94"/>
      <c r="B11" s="95"/>
      <c r="C11" s="96"/>
      <c r="D11" s="97"/>
      <c r="E11" s="98"/>
      <c r="F11" s="99"/>
      <c r="G11" s="100">
        <f t="shared" ref="G11" si="0">SUM(E11:F11)</f>
        <v>0</v>
      </c>
      <c r="H11" s="138">
        <f t="shared" ref="H11" si="1">SUM(G11-D11)</f>
        <v>0</v>
      </c>
      <c r="I11" s="110"/>
      <c r="J11" s="111"/>
      <c r="K11" s="100">
        <f t="shared" ref="K11" si="2">SUM(I11:J11)</f>
        <v>0</v>
      </c>
      <c r="L11" s="112">
        <f t="shared" ref="L11" si="3">+(K11-D11)</f>
        <v>0</v>
      </c>
      <c r="M11" s="113">
        <f t="shared" ref="M11" si="4">SUM(H11+L11)</f>
        <v>0</v>
      </c>
      <c r="N11" s="134">
        <f t="shared" ref="N11" si="5">+G11+K11</f>
        <v>0</v>
      </c>
      <c r="O11" s="114" t="s">
        <v>15</v>
      </c>
      <c r="Q11" s="16">
        <f t="shared" ref="Q11:Q12" si="6">J11-D11*0.5</f>
        <v>0</v>
      </c>
    </row>
    <row r="12" spans="1:17" ht="20.25" thickBot="1">
      <c r="A12" s="94"/>
      <c r="B12" s="95"/>
      <c r="C12" s="96"/>
      <c r="D12" s="97"/>
      <c r="E12" s="98"/>
      <c r="F12" s="99"/>
      <c r="G12" s="100">
        <f t="shared" ref="G12" si="7">SUM(E12:F12)</f>
        <v>0</v>
      </c>
      <c r="H12" s="138">
        <f t="shared" ref="H12" si="8">SUM(G12-D12)</f>
        <v>0</v>
      </c>
      <c r="I12" s="110"/>
      <c r="J12" s="111"/>
      <c r="K12" s="100">
        <f t="shared" ref="K12" si="9">SUM(I12:J12)</f>
        <v>0</v>
      </c>
      <c r="L12" s="112">
        <f t="shared" ref="L12" si="10">+(K12-D12)</f>
        <v>0</v>
      </c>
      <c r="M12" s="113">
        <f t="shared" ref="M12" si="11">SUM(H12+L12)</f>
        <v>0</v>
      </c>
      <c r="N12" s="134">
        <f t="shared" ref="N12" si="12">+G12+K12</f>
        <v>0</v>
      </c>
      <c r="O12" s="115" t="s">
        <v>17</v>
      </c>
      <c r="Q12" s="16">
        <f t="shared" si="6"/>
        <v>0</v>
      </c>
    </row>
    <row r="13" spans="1:17" ht="19.5">
      <c r="A13" s="94"/>
      <c r="B13" s="95"/>
      <c r="C13" s="96"/>
      <c r="D13" s="97"/>
      <c r="E13" s="98"/>
      <c r="F13" s="99"/>
      <c r="G13" s="100">
        <f t="shared" ref="G13:G14" si="13">SUM(E13:F13)</f>
        <v>0</v>
      </c>
      <c r="H13" s="138">
        <f t="shared" ref="H13:H14" si="14">SUM(G13-D13)</f>
        <v>0</v>
      </c>
      <c r="I13" s="110"/>
      <c r="J13" s="111"/>
      <c r="K13" s="100">
        <f t="shared" ref="K13:K14" si="15">SUM(I13:J13)</f>
        <v>0</v>
      </c>
      <c r="L13" s="112">
        <f t="shared" ref="L13:L14" si="16">+(K13-D13)</f>
        <v>0</v>
      </c>
      <c r="M13" s="113">
        <f t="shared" ref="M13:M14" si="17">SUM(H13+L13)</f>
        <v>0</v>
      </c>
      <c r="N13" s="134">
        <f t="shared" ref="N13:N14" si="18">+G13+K13</f>
        <v>0</v>
      </c>
    </row>
    <row r="14" spans="1:17" ht="20.25" thickBot="1">
      <c r="A14" s="102"/>
      <c r="B14" s="103"/>
      <c r="C14" s="104"/>
      <c r="D14" s="105"/>
      <c r="E14" s="89"/>
      <c r="F14" s="106"/>
      <c r="G14" s="90">
        <f t="shared" si="13"/>
        <v>0</v>
      </c>
      <c r="H14" s="139">
        <f t="shared" si="14"/>
        <v>0</v>
      </c>
      <c r="I14" s="119"/>
      <c r="J14" s="120"/>
      <c r="K14" s="90">
        <f t="shared" si="15"/>
        <v>0</v>
      </c>
      <c r="L14" s="121">
        <f t="shared" si="16"/>
        <v>0</v>
      </c>
      <c r="M14" s="122">
        <f t="shared" si="17"/>
        <v>0</v>
      </c>
      <c r="N14" s="136">
        <f t="shared" si="18"/>
        <v>0</v>
      </c>
    </row>
    <row r="15" spans="1:17" ht="19.5" thickBot="1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7" ht="20.25" thickBot="1">
      <c r="A16" s="247" t="s">
        <v>34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9"/>
    </row>
    <row r="17" spans="1:17" ht="20.25" thickBot="1">
      <c r="A17" s="116"/>
      <c r="B17" s="117"/>
      <c r="C17" s="117"/>
      <c r="D17" s="117"/>
      <c r="E17" s="250" t="s">
        <v>35</v>
      </c>
      <c r="F17" s="251"/>
      <c r="G17" s="251"/>
      <c r="H17" s="252"/>
      <c r="I17" s="241" t="s">
        <v>38</v>
      </c>
      <c r="J17" s="242"/>
      <c r="K17" s="242"/>
      <c r="L17" s="243"/>
      <c r="M17" s="1"/>
      <c r="N17" s="1"/>
    </row>
    <row r="18" spans="1:17" ht="20.25" thickBot="1">
      <c r="A18" s="4" t="s">
        <v>6</v>
      </c>
      <c r="B18" s="5" t="s">
        <v>9</v>
      </c>
      <c r="C18" s="5" t="s">
        <v>21</v>
      </c>
      <c r="D18" s="4" t="s">
        <v>1</v>
      </c>
      <c r="E18" s="107" t="s">
        <v>2</v>
      </c>
      <c r="F18" s="107" t="s">
        <v>3</v>
      </c>
      <c r="G18" s="107" t="s">
        <v>4</v>
      </c>
      <c r="H18" s="107" t="s">
        <v>5</v>
      </c>
      <c r="I18" s="108" t="s">
        <v>2</v>
      </c>
      <c r="J18" s="108" t="s">
        <v>3</v>
      </c>
      <c r="K18" s="108" t="s">
        <v>4</v>
      </c>
      <c r="L18" s="108" t="s">
        <v>5</v>
      </c>
      <c r="M18" s="4" t="s">
        <v>36</v>
      </c>
      <c r="N18" s="109" t="s">
        <v>37</v>
      </c>
      <c r="Q18" s="48" t="s">
        <v>23</v>
      </c>
    </row>
    <row r="19" spans="1:17" ht="20.25" thickBot="1">
      <c r="A19" s="94"/>
      <c r="B19" s="95"/>
      <c r="C19" s="96"/>
      <c r="D19" s="97"/>
      <c r="E19" s="98"/>
      <c r="F19" s="99"/>
      <c r="G19" s="100">
        <f t="shared" ref="G19:G20" si="19">SUM(E19:F19)</f>
        <v>0</v>
      </c>
      <c r="H19" s="138">
        <f t="shared" ref="H19:H20" si="20">SUM(G19-D19)</f>
        <v>0</v>
      </c>
      <c r="I19" s="110"/>
      <c r="J19" s="111"/>
      <c r="K19" s="100">
        <f t="shared" ref="K19:K20" si="21">SUM(I19:J19)</f>
        <v>0</v>
      </c>
      <c r="L19" s="112">
        <f t="shared" ref="L19:L20" si="22">+(K19-D19)</f>
        <v>0</v>
      </c>
      <c r="M19" s="113">
        <f t="shared" ref="M19:M20" si="23">SUM(H19+L19)</f>
        <v>0</v>
      </c>
      <c r="N19" s="134">
        <f t="shared" ref="N19:N20" si="24">+G19+K19</f>
        <v>0</v>
      </c>
      <c r="O19" s="19" t="s">
        <v>15</v>
      </c>
      <c r="Q19" s="16">
        <f t="shared" ref="Q19:Q24" si="25">J19-D19*0.5</f>
        <v>0</v>
      </c>
    </row>
    <row r="20" spans="1:17" ht="20.25" thickBot="1">
      <c r="A20" s="94"/>
      <c r="B20" s="95"/>
      <c r="C20" s="96"/>
      <c r="D20" s="97"/>
      <c r="E20" s="98"/>
      <c r="F20" s="99"/>
      <c r="G20" s="100">
        <f t="shared" si="19"/>
        <v>0</v>
      </c>
      <c r="H20" s="138">
        <f t="shared" si="20"/>
        <v>0</v>
      </c>
      <c r="I20" s="110"/>
      <c r="J20" s="111"/>
      <c r="K20" s="100">
        <f t="shared" si="21"/>
        <v>0</v>
      </c>
      <c r="L20" s="112">
        <f t="shared" si="22"/>
        <v>0</v>
      </c>
      <c r="M20" s="113">
        <f t="shared" si="23"/>
        <v>0</v>
      </c>
      <c r="N20" s="134">
        <f t="shared" si="24"/>
        <v>0</v>
      </c>
      <c r="O20" s="19" t="s">
        <v>16</v>
      </c>
      <c r="Q20" s="16">
        <f t="shared" si="25"/>
        <v>0</v>
      </c>
    </row>
    <row r="21" spans="1:17" ht="20.25" thickBot="1">
      <c r="A21" s="94"/>
      <c r="B21" s="95"/>
      <c r="C21" s="96"/>
      <c r="D21" s="97"/>
      <c r="E21" s="98"/>
      <c r="F21" s="99"/>
      <c r="G21" s="100">
        <f t="shared" ref="G21" si="26">SUM(E21:F21)</f>
        <v>0</v>
      </c>
      <c r="H21" s="138">
        <f t="shared" ref="H21" si="27">SUM(G21-D21)</f>
        <v>0</v>
      </c>
      <c r="I21" s="110"/>
      <c r="J21" s="111"/>
      <c r="K21" s="100">
        <f t="shared" ref="K21" si="28">SUM(I21:J21)</f>
        <v>0</v>
      </c>
      <c r="L21" s="112">
        <f t="shared" ref="L21" si="29">+(K21-D21)</f>
        <v>0</v>
      </c>
      <c r="M21" s="113">
        <f t="shared" ref="M21" si="30">SUM(H21+L21)</f>
        <v>0</v>
      </c>
      <c r="N21" s="134">
        <f t="shared" ref="N21" si="31">+G21+K21</f>
        <v>0</v>
      </c>
      <c r="Q21" s="16">
        <f t="shared" si="25"/>
        <v>0</v>
      </c>
    </row>
    <row r="22" spans="1:17" ht="20.25" thickBot="1">
      <c r="A22" s="94"/>
      <c r="B22" s="95"/>
      <c r="C22" s="96"/>
      <c r="D22" s="97"/>
      <c r="E22" s="98"/>
      <c r="F22" s="99"/>
      <c r="G22" s="100">
        <f t="shared" ref="G22:G24" si="32">SUM(E22:F22)</f>
        <v>0</v>
      </c>
      <c r="H22" s="138">
        <f t="shared" ref="H22:H24" si="33">SUM(G22-D22)</f>
        <v>0</v>
      </c>
      <c r="I22" s="110"/>
      <c r="J22" s="111"/>
      <c r="K22" s="100">
        <f t="shared" ref="K22:K24" si="34">SUM(I22:J22)</f>
        <v>0</v>
      </c>
      <c r="L22" s="112">
        <f t="shared" ref="L22:L24" si="35">+(K22-D22)</f>
        <v>0</v>
      </c>
      <c r="M22" s="113">
        <f t="shared" ref="M22:M24" si="36">SUM(H22+L22)</f>
        <v>0</v>
      </c>
      <c r="N22" s="134">
        <f t="shared" ref="N22:N24" si="37">+G22+K22</f>
        <v>0</v>
      </c>
      <c r="O22" s="23" t="s">
        <v>17</v>
      </c>
      <c r="Q22" s="16">
        <f t="shared" si="25"/>
        <v>0</v>
      </c>
    </row>
    <row r="23" spans="1:17" ht="19.5">
      <c r="A23" s="94"/>
      <c r="B23" s="95"/>
      <c r="C23" s="96"/>
      <c r="D23" s="97"/>
      <c r="E23" s="98"/>
      <c r="F23" s="99"/>
      <c r="G23" s="100">
        <f t="shared" si="32"/>
        <v>0</v>
      </c>
      <c r="H23" s="138">
        <f t="shared" si="33"/>
        <v>0</v>
      </c>
      <c r="I23" s="110"/>
      <c r="J23" s="111"/>
      <c r="K23" s="100">
        <f t="shared" si="34"/>
        <v>0</v>
      </c>
      <c r="L23" s="112">
        <f t="shared" si="35"/>
        <v>0</v>
      </c>
      <c r="M23" s="113">
        <f t="shared" si="36"/>
        <v>0</v>
      </c>
      <c r="N23" s="134">
        <f t="shared" si="37"/>
        <v>0</v>
      </c>
      <c r="P23" s="93"/>
      <c r="Q23" s="16">
        <f t="shared" si="25"/>
        <v>0</v>
      </c>
    </row>
    <row r="24" spans="1:17" ht="20.25" thickBot="1">
      <c r="A24" s="102"/>
      <c r="B24" s="103"/>
      <c r="C24" s="104"/>
      <c r="D24" s="105"/>
      <c r="E24" s="89"/>
      <c r="F24" s="106"/>
      <c r="G24" s="90">
        <f t="shared" si="32"/>
        <v>0</v>
      </c>
      <c r="H24" s="139">
        <f t="shared" si="33"/>
        <v>0</v>
      </c>
      <c r="I24" s="119"/>
      <c r="J24" s="120"/>
      <c r="K24" s="90">
        <f t="shared" si="34"/>
        <v>0</v>
      </c>
      <c r="L24" s="121">
        <f t="shared" si="35"/>
        <v>0</v>
      </c>
      <c r="M24" s="122">
        <f t="shared" si="36"/>
        <v>0</v>
      </c>
      <c r="N24" s="136">
        <f t="shared" si="37"/>
        <v>0</v>
      </c>
      <c r="Q24" s="16">
        <f t="shared" si="25"/>
        <v>0</v>
      </c>
    </row>
  </sheetData>
  <sortState xmlns:xlrd2="http://schemas.microsoft.com/office/spreadsheetml/2017/richdata2" ref="A19:N24">
    <sortCondition ref="N19:N24"/>
    <sortCondition ref="K19:K24"/>
    <sortCondition ref="G19:G24"/>
  </sortState>
  <mergeCells count="12">
    <mergeCell ref="I9:L9"/>
    <mergeCell ref="A8:N8"/>
    <mergeCell ref="A16:N16"/>
    <mergeCell ref="E17:H17"/>
    <mergeCell ref="I17:L17"/>
    <mergeCell ref="E9:H9"/>
    <mergeCell ref="A6:N6"/>
    <mergeCell ref="A1:N1"/>
    <mergeCell ref="A2:N2"/>
    <mergeCell ref="A3:N3"/>
    <mergeCell ref="A4:N4"/>
    <mergeCell ref="A5:N5"/>
  </mergeCells>
  <phoneticPr fontId="0" type="noConversion"/>
  <printOptions horizontalCentered="1" verticalCentered="1"/>
  <pageMargins left="0" right="0" top="0" bottom="0" header="0" footer="0"/>
  <pageSetup paperSize="9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8"/>
  <sheetViews>
    <sheetView zoomScale="70" zoomScaleNormal="70" workbookViewId="0">
      <selection sqref="A1:H1"/>
    </sheetView>
  </sheetViews>
  <sheetFormatPr baseColWidth="10" defaultRowHeight="19.5"/>
  <cols>
    <col min="1" max="1" width="25.140625" style="129" customWidth="1"/>
    <col min="2" max="2" width="8.85546875" style="126" customWidth="1"/>
    <col min="3" max="3" width="11.140625" style="22" customWidth="1"/>
    <col min="4" max="4" width="4.85546875" style="9" bestFit="1" customWidth="1"/>
    <col min="5" max="7" width="10.7109375" style="9" bestFit="1" customWidth="1"/>
    <col min="8" max="8" width="6.28515625" style="25" bestFit="1" customWidth="1"/>
    <col min="9" max="9" width="13" style="9" bestFit="1" customWidth="1"/>
    <col min="10" max="10" width="4.42578125" style="9" bestFit="1" customWidth="1"/>
    <col min="11" max="16384" width="11.42578125" style="9"/>
  </cols>
  <sheetData>
    <row r="1" spans="1:10">
      <c r="A1" s="267" t="str">
        <f>JUV!A1</f>
        <v>VILLA GESELL</v>
      </c>
      <c r="B1" s="267"/>
      <c r="C1" s="267"/>
      <c r="D1" s="267"/>
      <c r="E1" s="267"/>
      <c r="F1" s="267"/>
      <c r="G1" s="267"/>
      <c r="H1" s="267"/>
      <c r="I1" s="10"/>
      <c r="J1" s="31"/>
    </row>
    <row r="2" spans="1:10">
      <c r="A2" s="274" t="str">
        <f>JUV!A2</f>
        <v>GOLF CLUB</v>
      </c>
      <c r="B2" s="274"/>
      <c r="C2" s="274"/>
      <c r="D2" s="274"/>
      <c r="E2" s="274"/>
      <c r="F2" s="274"/>
      <c r="G2" s="274"/>
      <c r="H2" s="274"/>
      <c r="I2" s="10"/>
      <c r="J2" s="31"/>
    </row>
    <row r="3" spans="1:10">
      <c r="A3" s="267" t="s">
        <v>7</v>
      </c>
      <c r="B3" s="267"/>
      <c r="C3" s="267"/>
      <c r="D3" s="267"/>
      <c r="E3" s="267"/>
      <c r="F3" s="267"/>
      <c r="G3" s="267"/>
      <c r="H3" s="267"/>
      <c r="I3" s="10"/>
      <c r="J3" s="31"/>
    </row>
    <row r="4" spans="1:10">
      <c r="A4" s="275" t="s">
        <v>11</v>
      </c>
      <c r="B4" s="275"/>
      <c r="C4" s="275"/>
      <c r="D4" s="275"/>
      <c r="E4" s="275"/>
      <c r="F4" s="275"/>
      <c r="G4" s="275"/>
      <c r="H4" s="275"/>
      <c r="I4" s="10"/>
      <c r="J4" s="31"/>
    </row>
    <row r="5" spans="1:10">
      <c r="A5" s="267" t="str">
        <f>JUV!A5</f>
        <v>CUATRO VUELTAS DE 9 HOYOS MEDAL PLAY</v>
      </c>
      <c r="B5" s="267"/>
      <c r="C5" s="267"/>
      <c r="D5" s="267"/>
      <c r="E5" s="267"/>
      <c r="F5" s="267"/>
      <c r="G5" s="267"/>
      <c r="H5" s="267"/>
      <c r="I5" s="10"/>
      <c r="J5" s="31"/>
    </row>
    <row r="6" spans="1:10" ht="20.25" thickBot="1">
      <c r="A6" s="267" t="str">
        <f>JUV!A6</f>
        <v>SABADO 04 Y DOMINGO 05 DE MAYO DE 2024</v>
      </c>
      <c r="B6" s="267"/>
      <c r="C6" s="267"/>
      <c r="D6" s="267"/>
      <c r="E6" s="267"/>
      <c r="F6" s="267"/>
      <c r="G6" s="267"/>
      <c r="H6" s="267"/>
      <c r="I6" s="10"/>
      <c r="J6" s="31"/>
    </row>
    <row r="7" spans="1:10" ht="20.25" hidden="1" thickBot="1">
      <c r="A7" s="268" t="e">
        <f>JUV!#REF!</f>
        <v>#REF!</v>
      </c>
      <c r="B7" s="269"/>
      <c r="C7" s="269"/>
      <c r="D7" s="269"/>
      <c r="E7" s="269"/>
      <c r="F7" s="269"/>
      <c r="G7" s="269"/>
      <c r="H7" s="270"/>
      <c r="I7" s="10"/>
      <c r="J7" s="31"/>
    </row>
    <row r="8" spans="1:10" ht="20.25" hidden="1" thickBot="1">
      <c r="A8" s="127" t="s">
        <v>6</v>
      </c>
      <c r="B8" s="124" t="s">
        <v>9</v>
      </c>
      <c r="C8" s="20" t="s">
        <v>21</v>
      </c>
      <c r="D8" s="4" t="s">
        <v>1</v>
      </c>
      <c r="E8" s="4" t="s">
        <v>2</v>
      </c>
      <c r="F8" s="4" t="s">
        <v>3</v>
      </c>
      <c r="G8" s="4" t="s">
        <v>4</v>
      </c>
      <c r="H8" s="4" t="s">
        <v>5</v>
      </c>
      <c r="I8" s="10"/>
      <c r="J8" s="31"/>
    </row>
    <row r="9" spans="1:10" ht="20.100000000000001" hidden="1" customHeight="1" thickBot="1">
      <c r="A9" s="128" t="e">
        <f>JUV!#REF!</f>
        <v>#REF!</v>
      </c>
      <c r="B9" s="125" t="e">
        <f>JUV!#REF!</f>
        <v>#REF!</v>
      </c>
      <c r="C9" s="21" t="e">
        <f>JUV!#REF!</f>
        <v>#REF!</v>
      </c>
      <c r="D9" s="16" t="e">
        <f>JUV!#REF!</f>
        <v>#REF!</v>
      </c>
      <c r="E9" s="16" t="e">
        <f>JUV!#REF!</f>
        <v>#REF!</v>
      </c>
      <c r="F9" s="16" t="e">
        <f>JUV!#REF!</f>
        <v>#REF!</v>
      </c>
      <c r="G9" s="16" t="e">
        <f>JUV!#REF!</f>
        <v>#REF!</v>
      </c>
      <c r="H9" s="24" t="s">
        <v>10</v>
      </c>
      <c r="I9" s="11" t="s">
        <v>15</v>
      </c>
      <c r="J9" s="31"/>
    </row>
    <row r="10" spans="1:10" ht="20.100000000000001" hidden="1" customHeight="1" thickBot="1">
      <c r="A10" s="128" t="e">
        <f>JUV!#REF!</f>
        <v>#REF!</v>
      </c>
      <c r="B10" s="125" t="e">
        <f>JUV!#REF!</f>
        <v>#REF!</v>
      </c>
      <c r="C10" s="21" t="e">
        <f>JUV!#REF!</f>
        <v>#REF!</v>
      </c>
      <c r="D10" s="16" t="e">
        <f>JUV!#REF!</f>
        <v>#REF!</v>
      </c>
      <c r="E10" s="16" t="e">
        <f>JUV!#REF!</f>
        <v>#REF!</v>
      </c>
      <c r="F10" s="16" t="e">
        <f>JUV!#REF!</f>
        <v>#REF!</v>
      </c>
      <c r="G10" s="16" t="e">
        <f>JUV!#REF!</f>
        <v>#REF!</v>
      </c>
      <c r="H10" s="24" t="s">
        <v>10</v>
      </c>
      <c r="I10" s="11" t="s">
        <v>16</v>
      </c>
      <c r="J10" s="31"/>
    </row>
    <row r="11" spans="1:10" ht="20.100000000000001" hidden="1" customHeight="1" thickBot="1">
      <c r="A11" s="128"/>
      <c r="B11" s="125"/>
      <c r="C11" s="21"/>
      <c r="D11" s="16"/>
      <c r="E11" s="16"/>
      <c r="F11" s="16"/>
      <c r="G11" s="27">
        <f>SUM(E11:F11)</f>
        <v>0</v>
      </c>
      <c r="H11" s="24">
        <f>SUM(G11-D11)</f>
        <v>0</v>
      </c>
      <c r="I11" s="11" t="s">
        <v>17</v>
      </c>
      <c r="J11" s="31"/>
    </row>
    <row r="12" spans="1:10" ht="20.100000000000001" hidden="1" customHeight="1" thickBot="1">
      <c r="A12" s="128"/>
      <c r="B12" s="125"/>
      <c r="C12" s="21"/>
      <c r="D12" s="16"/>
      <c r="E12" s="16"/>
      <c r="F12" s="16"/>
      <c r="G12" s="27">
        <f>SUM(E12:F12)</f>
        <v>0</v>
      </c>
      <c r="H12" s="24">
        <f>SUM(G12-D12)</f>
        <v>0</v>
      </c>
      <c r="I12" s="11" t="s">
        <v>18</v>
      </c>
      <c r="J12" s="31"/>
    </row>
    <row r="13" spans="1:10" ht="20.25" hidden="1" thickBot="1">
      <c r="A13" s="268" t="str">
        <f>JUV!A8</f>
        <v>CABALLEROS JUVENILES (Clases 98- 99- 00- 01 - 02 - 03 y 04)</v>
      </c>
      <c r="B13" s="269"/>
      <c r="C13" s="269"/>
      <c r="D13" s="269"/>
      <c r="E13" s="269"/>
      <c r="F13" s="269"/>
      <c r="G13" s="269"/>
      <c r="H13" s="270"/>
      <c r="I13" s="1"/>
      <c r="J13" s="31"/>
    </row>
    <row r="14" spans="1:10" ht="20.25" hidden="1" thickBot="1">
      <c r="A14" s="127" t="s">
        <v>0</v>
      </c>
      <c r="B14" s="124" t="s">
        <v>9</v>
      </c>
      <c r="C14" s="20" t="s">
        <v>21</v>
      </c>
      <c r="D14" s="4" t="s">
        <v>1</v>
      </c>
      <c r="E14" s="4" t="s">
        <v>39</v>
      </c>
      <c r="F14" s="4" t="s">
        <v>40</v>
      </c>
      <c r="G14" s="4" t="s">
        <v>4</v>
      </c>
      <c r="H14" s="4" t="s">
        <v>5</v>
      </c>
      <c r="I14" s="10"/>
      <c r="J14" s="31"/>
    </row>
    <row r="15" spans="1:10" ht="20.100000000000001" hidden="1" customHeight="1" thickBot="1">
      <c r="A15" s="128">
        <f>JUV!A11</f>
        <v>0</v>
      </c>
      <c r="B15" s="125">
        <f>JUV!B11</f>
        <v>0</v>
      </c>
      <c r="C15" s="21">
        <f>JUV!C11</f>
        <v>0</v>
      </c>
      <c r="D15" s="16">
        <f>JUV!D11</f>
        <v>0</v>
      </c>
      <c r="E15" s="16">
        <f>JUV!G11</f>
        <v>0</v>
      </c>
      <c r="F15" s="16">
        <f>JUV!K11</f>
        <v>0</v>
      </c>
      <c r="G15" s="16">
        <f>+E15+F15</f>
        <v>0</v>
      </c>
      <c r="H15" s="24" t="s">
        <v>10</v>
      </c>
      <c r="I15" s="11" t="s">
        <v>15</v>
      </c>
      <c r="J15" s="31"/>
    </row>
    <row r="16" spans="1:10" ht="20.100000000000001" hidden="1" customHeight="1" thickBot="1">
      <c r="A16" s="128">
        <f>JUV!A12</f>
        <v>0</v>
      </c>
      <c r="B16" s="125">
        <f>JUV!B12</f>
        <v>0</v>
      </c>
      <c r="C16" s="21">
        <f>JUV!C12</f>
        <v>0</v>
      </c>
      <c r="D16" s="16">
        <f>JUV!D12</f>
        <v>0</v>
      </c>
      <c r="E16" s="16">
        <v>88</v>
      </c>
      <c r="F16" s="16">
        <v>79</v>
      </c>
      <c r="G16" s="132" t="s">
        <v>10</v>
      </c>
      <c r="H16" s="24">
        <f>+E16+F16</f>
        <v>167</v>
      </c>
      <c r="I16" s="11" t="s">
        <v>17</v>
      </c>
      <c r="J16" s="31"/>
    </row>
    <row r="17" spans="1:10" ht="20.100000000000001" hidden="1" customHeight="1" thickBot="1">
      <c r="A17" s="128"/>
      <c r="B17" s="125"/>
      <c r="C17" s="21"/>
      <c r="D17" s="16"/>
      <c r="E17" s="16"/>
      <c r="F17" s="16"/>
      <c r="G17" s="132" t="s">
        <v>10</v>
      </c>
      <c r="H17" s="24">
        <f>+E17+F17</f>
        <v>0</v>
      </c>
      <c r="I17" s="11" t="s">
        <v>17</v>
      </c>
      <c r="J17" s="31"/>
    </row>
    <row r="18" spans="1:10" ht="20.100000000000001" hidden="1" customHeight="1" thickBot="1">
      <c r="A18" s="128"/>
      <c r="B18" s="125"/>
      <c r="C18" s="21"/>
      <c r="D18" s="16"/>
      <c r="E18" s="16"/>
      <c r="F18" s="16"/>
      <c r="G18" s="133" t="s">
        <v>10</v>
      </c>
      <c r="H18" s="24">
        <f>+E18+F18</f>
        <v>0</v>
      </c>
      <c r="I18" s="11" t="s">
        <v>18</v>
      </c>
      <c r="J18" s="31"/>
    </row>
    <row r="19" spans="1:10" ht="20.25" hidden="1" thickBot="1">
      <c r="A19" s="268" t="str">
        <f>JUV!A16</f>
        <v>DAMAS JUVENILES Y MENORES</v>
      </c>
      <c r="B19" s="269"/>
      <c r="C19" s="269"/>
      <c r="D19" s="269"/>
      <c r="E19" s="269"/>
      <c r="F19" s="269"/>
      <c r="G19" s="269"/>
      <c r="H19" s="270"/>
      <c r="I19" s="1"/>
      <c r="J19" s="31"/>
    </row>
    <row r="20" spans="1:10" ht="20.25" hidden="1" thickBot="1">
      <c r="A20" s="127" t="s">
        <v>6</v>
      </c>
      <c r="B20" s="124" t="s">
        <v>9</v>
      </c>
      <c r="C20" s="20" t="s">
        <v>21</v>
      </c>
      <c r="D20" s="4" t="s">
        <v>1</v>
      </c>
      <c r="E20" s="4" t="s">
        <v>39</v>
      </c>
      <c r="F20" s="4" t="s">
        <v>40</v>
      </c>
      <c r="G20" s="4" t="s">
        <v>4</v>
      </c>
      <c r="H20" s="4" t="s">
        <v>5</v>
      </c>
      <c r="I20" s="10"/>
      <c r="J20" s="31"/>
    </row>
    <row r="21" spans="1:10" ht="20.100000000000001" hidden="1" customHeight="1" thickBot="1">
      <c r="A21" s="128">
        <f>JUV!A19</f>
        <v>0</v>
      </c>
      <c r="B21" s="125">
        <f>JUV!B19</f>
        <v>0</v>
      </c>
      <c r="C21" s="21">
        <f>JUV!C19</f>
        <v>0</v>
      </c>
      <c r="D21" s="16">
        <f>JUV!D19</f>
        <v>0</v>
      </c>
      <c r="E21" s="16">
        <f>JUV!G19</f>
        <v>0</v>
      </c>
      <c r="F21" s="16">
        <f>JUV!K19</f>
        <v>0</v>
      </c>
      <c r="G21" s="16">
        <f>+E21+F21</f>
        <v>0</v>
      </c>
      <c r="H21" s="24" t="s">
        <v>10</v>
      </c>
      <c r="I21" s="11" t="s">
        <v>15</v>
      </c>
      <c r="J21" s="31"/>
    </row>
    <row r="22" spans="1:10" ht="20.100000000000001" hidden="1" customHeight="1" thickBot="1">
      <c r="A22" s="128">
        <f>JUV!A20</f>
        <v>0</v>
      </c>
      <c r="B22" s="125">
        <f>JUV!B20</f>
        <v>0</v>
      </c>
      <c r="C22" s="21">
        <f>JUV!C20</f>
        <v>0</v>
      </c>
      <c r="D22" s="16">
        <f>JUV!D20</f>
        <v>0</v>
      </c>
      <c r="E22" s="16">
        <f>JUV!G20</f>
        <v>0</v>
      </c>
      <c r="F22" s="16">
        <f>JUV!K20</f>
        <v>0</v>
      </c>
      <c r="G22" s="16">
        <f t="shared" ref="G22" si="0">+E22+F22</f>
        <v>0</v>
      </c>
      <c r="H22" s="24" t="s">
        <v>10</v>
      </c>
      <c r="I22" s="11" t="s">
        <v>16</v>
      </c>
      <c r="J22" s="31"/>
    </row>
    <row r="23" spans="1:10" ht="20.100000000000001" hidden="1" customHeight="1" thickBot="1">
      <c r="A23" s="128"/>
      <c r="B23" s="125"/>
      <c r="C23" s="21"/>
      <c r="D23" s="16"/>
      <c r="E23" s="16"/>
      <c r="F23" s="16"/>
      <c r="G23" s="132" t="s">
        <v>10</v>
      </c>
      <c r="H23" s="24">
        <f>+E23+F23</f>
        <v>0</v>
      </c>
      <c r="I23" s="11" t="s">
        <v>17</v>
      </c>
      <c r="J23" s="31"/>
    </row>
    <row r="24" spans="1:10" ht="20.100000000000001" hidden="1" customHeight="1" thickBot="1">
      <c r="A24" s="128"/>
      <c r="B24" s="125"/>
      <c r="C24" s="21"/>
      <c r="D24" s="16"/>
      <c r="E24" s="16"/>
      <c r="F24" s="16"/>
      <c r="G24" s="133" t="s">
        <v>10</v>
      </c>
      <c r="H24" s="24">
        <f>+E24+F24</f>
        <v>0</v>
      </c>
      <c r="I24" s="11" t="s">
        <v>18</v>
      </c>
      <c r="J24" s="31"/>
    </row>
    <row r="25" spans="1:10" ht="20.25" thickBot="1">
      <c r="A25" s="268" t="str">
        <f>'M 18'!A7</f>
        <v>CABALLEROS MENORES (Clases 06 - 07 y 08)</v>
      </c>
      <c r="B25" s="269"/>
      <c r="C25" s="269"/>
      <c r="D25" s="269"/>
      <c r="E25" s="269"/>
      <c r="F25" s="269"/>
      <c r="G25" s="269"/>
      <c r="H25" s="270"/>
      <c r="I25" s="1"/>
      <c r="J25" s="31"/>
    </row>
    <row r="26" spans="1:10" ht="20.25" thickBot="1">
      <c r="A26" s="127" t="s">
        <v>0</v>
      </c>
      <c r="B26" s="124" t="s">
        <v>9</v>
      </c>
      <c r="C26" s="20" t="s">
        <v>21</v>
      </c>
      <c r="D26" s="4" t="s">
        <v>1</v>
      </c>
      <c r="E26" s="4" t="s">
        <v>39</v>
      </c>
      <c r="F26" s="4" t="s">
        <v>40</v>
      </c>
      <c r="G26" s="4" t="s">
        <v>4</v>
      </c>
      <c r="H26" s="4" t="s">
        <v>5</v>
      </c>
      <c r="I26" s="10"/>
      <c r="J26" s="31"/>
    </row>
    <row r="27" spans="1:10" ht="20.100000000000001" customHeight="1" thickBot="1">
      <c r="A27" s="128" t="str">
        <f>'M 18'!A10</f>
        <v>REPETTO JUAN CRUZ</v>
      </c>
      <c r="B27" s="125" t="str">
        <f>'M 18'!B10</f>
        <v>TC</v>
      </c>
      <c r="C27" s="21">
        <f>'M 18'!C10</f>
        <v>38888</v>
      </c>
      <c r="D27" s="16">
        <f>'M 18'!D10</f>
        <v>-2</v>
      </c>
      <c r="E27" s="16">
        <f>'M 18'!G10</f>
        <v>76</v>
      </c>
      <c r="F27" s="16">
        <f>'M 18'!K10</f>
        <v>70</v>
      </c>
      <c r="G27" s="16">
        <f>+E27+F27</f>
        <v>146</v>
      </c>
      <c r="H27" s="24" t="s">
        <v>10</v>
      </c>
      <c r="I27" s="11" t="s">
        <v>15</v>
      </c>
      <c r="J27" s="31"/>
    </row>
    <row r="28" spans="1:10" ht="20.100000000000001" customHeight="1" thickBot="1">
      <c r="A28" s="128" t="str">
        <f>'M 18'!A11</f>
        <v>GIMENEZ QUIROGA GONZALO</v>
      </c>
      <c r="B28" s="125" t="str">
        <f>'M 18'!B11</f>
        <v>NGC</v>
      </c>
      <c r="C28" s="21">
        <f>'M 18'!C11</f>
        <v>39105</v>
      </c>
      <c r="D28" s="16">
        <f>'M 18'!D11</f>
        <v>-2</v>
      </c>
      <c r="E28" s="16">
        <f>'M 18'!G11</f>
        <v>75</v>
      </c>
      <c r="F28" s="16">
        <f>'M 18'!K11</f>
        <v>71</v>
      </c>
      <c r="G28" s="16">
        <f t="shared" ref="G28" si="1">+E28+F28</f>
        <v>146</v>
      </c>
      <c r="H28" s="24" t="s">
        <v>10</v>
      </c>
      <c r="I28" s="11" t="s">
        <v>16</v>
      </c>
      <c r="J28" s="31"/>
    </row>
    <row r="29" spans="1:10" ht="20.100000000000001" customHeight="1" thickBot="1">
      <c r="A29" s="128" t="s">
        <v>73</v>
      </c>
      <c r="B29" s="125" t="s">
        <v>62</v>
      </c>
      <c r="C29" s="21">
        <v>39442</v>
      </c>
      <c r="D29" s="16">
        <v>22</v>
      </c>
      <c r="E29" s="16">
        <v>64</v>
      </c>
      <c r="F29" s="16">
        <v>76</v>
      </c>
      <c r="G29" s="132" t="s">
        <v>10</v>
      </c>
      <c r="H29" s="24">
        <f>+E29+F29</f>
        <v>140</v>
      </c>
      <c r="I29" s="11" t="s">
        <v>17</v>
      </c>
      <c r="J29" s="31"/>
    </row>
    <row r="30" spans="1:10" ht="20.100000000000001" customHeight="1" thickBot="1">
      <c r="A30" s="128" t="s">
        <v>70</v>
      </c>
      <c r="B30" s="125" t="s">
        <v>62</v>
      </c>
      <c r="C30" s="21">
        <v>39381</v>
      </c>
      <c r="D30" s="16">
        <v>16</v>
      </c>
      <c r="E30" s="16">
        <v>79</v>
      </c>
      <c r="F30" s="16">
        <v>67</v>
      </c>
      <c r="G30" s="133" t="s">
        <v>10</v>
      </c>
      <c r="H30" s="24">
        <f>+E30+F30</f>
        <v>146</v>
      </c>
      <c r="I30" s="11" t="s">
        <v>18</v>
      </c>
      <c r="J30" s="31"/>
    </row>
    <row r="31" spans="1:10" thickBot="1">
      <c r="A31" s="347" t="str">
        <f>'M 15'!A7:H7</f>
        <v>CABALLEROS MENORES DE 15 AÑOS (Clases 09 - y Posteriores)</v>
      </c>
      <c r="B31" s="348"/>
      <c r="C31" s="348"/>
      <c r="D31" s="348"/>
      <c r="E31" s="348"/>
      <c r="F31" s="348"/>
      <c r="G31" s="348"/>
      <c r="H31" s="349"/>
      <c r="I31" s="1"/>
      <c r="J31" s="31"/>
    </row>
    <row r="32" spans="1:10" ht="20.25" thickBot="1">
      <c r="A32" s="127" t="s">
        <v>0</v>
      </c>
      <c r="B32" s="124" t="s">
        <v>9</v>
      </c>
      <c r="C32" s="20" t="s">
        <v>21</v>
      </c>
      <c r="D32" s="4" t="s">
        <v>1</v>
      </c>
      <c r="E32" s="4" t="s">
        <v>39</v>
      </c>
      <c r="F32" s="4" t="s">
        <v>40</v>
      </c>
      <c r="G32" s="4" t="s">
        <v>4</v>
      </c>
      <c r="H32" s="4" t="s">
        <v>5</v>
      </c>
      <c r="I32" s="39"/>
      <c r="J32" s="31"/>
    </row>
    <row r="33" spans="1:10" ht="20.100000000000001" customHeight="1" thickBot="1">
      <c r="A33" s="128" t="str">
        <f>'M 15'!A10</f>
        <v>RAMPEZZOTTI BARTOLOME</v>
      </c>
      <c r="B33" s="125" t="str">
        <f>'M 15'!B10</f>
        <v>TGC</v>
      </c>
      <c r="C33" s="21">
        <f>'M 15'!C10</f>
        <v>40007</v>
      </c>
      <c r="D33" s="16">
        <f>'M 15'!D10</f>
        <v>8</v>
      </c>
      <c r="E33" s="16">
        <f>'M 15'!G10</f>
        <v>73</v>
      </c>
      <c r="F33" s="16">
        <f>'M 15'!K10</f>
        <v>73</v>
      </c>
      <c r="G33" s="16">
        <f>+E33+F33</f>
        <v>146</v>
      </c>
      <c r="H33" s="24" t="s">
        <v>10</v>
      </c>
      <c r="I33" s="11" t="s">
        <v>15</v>
      </c>
      <c r="J33" s="31"/>
    </row>
    <row r="34" spans="1:10" ht="20.100000000000001" customHeight="1" thickBot="1">
      <c r="A34" s="128" t="str">
        <f>'M 15'!A11</f>
        <v>PROBICITO IGNACIO</v>
      </c>
      <c r="B34" s="125" t="str">
        <f>'M 15'!B11</f>
        <v>TGC</v>
      </c>
      <c r="C34" s="21">
        <f>'M 15'!C11</f>
        <v>40413</v>
      </c>
      <c r="D34" s="16">
        <f>'M 15'!D11</f>
        <v>11</v>
      </c>
      <c r="E34" s="16">
        <f>'M 15'!G11</f>
        <v>85</v>
      </c>
      <c r="F34" s="16">
        <f>'M 15'!K11</f>
        <v>75</v>
      </c>
      <c r="G34" s="16">
        <f t="shared" ref="G34" si="2">+E34+F34</f>
        <v>160</v>
      </c>
      <c r="H34" s="24" t="s">
        <v>10</v>
      </c>
      <c r="I34" s="11" t="s">
        <v>16</v>
      </c>
      <c r="J34" s="31"/>
    </row>
    <row r="35" spans="1:10" ht="20.100000000000001" customHeight="1" thickBot="1">
      <c r="A35" s="128" t="s">
        <v>124</v>
      </c>
      <c r="B35" s="125" t="s">
        <v>60</v>
      </c>
      <c r="C35" s="21">
        <v>40532</v>
      </c>
      <c r="D35" s="16">
        <v>16</v>
      </c>
      <c r="E35" s="16">
        <v>73</v>
      </c>
      <c r="F35" s="16">
        <v>71</v>
      </c>
      <c r="G35" s="132" t="s">
        <v>10</v>
      </c>
      <c r="H35" s="24">
        <f>+E35+F35</f>
        <v>144</v>
      </c>
      <c r="I35" s="11" t="s">
        <v>17</v>
      </c>
      <c r="J35" s="31"/>
    </row>
    <row r="36" spans="1:10" ht="20.100000000000001" customHeight="1" thickBot="1">
      <c r="A36" s="128" t="s">
        <v>120</v>
      </c>
      <c r="B36" s="125" t="s">
        <v>60</v>
      </c>
      <c r="C36" s="21">
        <v>40373</v>
      </c>
      <c r="D36" s="16">
        <v>18</v>
      </c>
      <c r="E36" s="16">
        <v>74</v>
      </c>
      <c r="F36" s="16">
        <v>75</v>
      </c>
      <c r="G36" s="133" t="s">
        <v>10</v>
      </c>
      <c r="H36" s="24">
        <f>+E36+F36</f>
        <v>149</v>
      </c>
      <c r="I36" s="11" t="s">
        <v>18</v>
      </c>
      <c r="J36" s="31"/>
    </row>
    <row r="37" spans="1:10" ht="20.25" thickBot="1">
      <c r="A37" s="268" t="str">
        <f>'M 15'!A29:H29</f>
        <v>DAMAS CATEGORIA UNICA</v>
      </c>
      <c r="B37" s="269"/>
      <c r="C37" s="269"/>
      <c r="D37" s="269"/>
      <c r="E37" s="269"/>
      <c r="F37" s="269"/>
      <c r="G37" s="269"/>
      <c r="H37" s="270"/>
      <c r="I37" s="13"/>
      <c r="J37" s="31"/>
    </row>
    <row r="38" spans="1:10" ht="20.25" thickBot="1">
      <c r="A38" s="127" t="s">
        <v>6</v>
      </c>
      <c r="B38" s="124" t="s">
        <v>9</v>
      </c>
      <c r="C38" s="20" t="s">
        <v>21</v>
      </c>
      <c r="D38" s="4" t="s">
        <v>1</v>
      </c>
      <c r="E38" s="4" t="s">
        <v>39</v>
      </c>
      <c r="F38" s="4" t="s">
        <v>40</v>
      </c>
      <c r="G38" s="4" t="s">
        <v>4</v>
      </c>
      <c r="H38" s="4" t="s">
        <v>5</v>
      </c>
      <c r="I38" s="10"/>
      <c r="J38" s="31"/>
    </row>
    <row r="39" spans="1:10" ht="20.100000000000001" customHeight="1" thickBot="1">
      <c r="A39" s="128" t="str">
        <f>'M 15'!A32</f>
        <v>RAMPOLDI SARA ALESSIA</v>
      </c>
      <c r="B39" s="125" t="str">
        <f>'M 15'!B32</f>
        <v>CMDP</v>
      </c>
      <c r="C39" s="21">
        <f>'M 15'!C32</f>
        <v>38986</v>
      </c>
      <c r="D39" s="16">
        <f>'M 15'!D32</f>
        <v>0</v>
      </c>
      <c r="E39" s="16">
        <f>'M 15'!G32</f>
        <v>76</v>
      </c>
      <c r="F39" s="16">
        <f>'M 15'!K32</f>
        <v>82</v>
      </c>
      <c r="G39" s="16">
        <f>+E39+F39</f>
        <v>158</v>
      </c>
      <c r="H39" s="24" t="s">
        <v>10</v>
      </c>
      <c r="I39" s="11" t="s">
        <v>15</v>
      </c>
      <c r="J39" s="31"/>
    </row>
    <row r="40" spans="1:10" ht="20.100000000000001" customHeight="1" thickBot="1">
      <c r="A40" s="128" t="str">
        <f>'M 15'!A33</f>
        <v>DEPREZ UMMA</v>
      </c>
      <c r="B40" s="125" t="str">
        <f>'M 15'!B33</f>
        <v>SPGC</v>
      </c>
      <c r="C40" s="21">
        <f>'M 15'!C33</f>
        <v>39932</v>
      </c>
      <c r="D40" s="16">
        <f>'M 15'!D33</f>
        <v>3</v>
      </c>
      <c r="E40" s="16">
        <f>'M 15'!G33</f>
        <v>84</v>
      </c>
      <c r="F40" s="16">
        <f>'M 15'!K33</f>
        <v>77</v>
      </c>
      <c r="G40" s="16">
        <f t="shared" ref="G40" si="3">+E40+F40</f>
        <v>161</v>
      </c>
      <c r="H40" s="24" t="s">
        <v>10</v>
      </c>
      <c r="I40" s="11" t="s">
        <v>16</v>
      </c>
      <c r="J40" s="31"/>
    </row>
    <row r="41" spans="1:10" ht="20.100000000000001" customHeight="1" thickBot="1">
      <c r="A41" s="128" t="s">
        <v>109</v>
      </c>
      <c r="B41" s="125" t="s">
        <v>62</v>
      </c>
      <c r="C41" s="21">
        <v>41082</v>
      </c>
      <c r="D41" s="16">
        <v>32</v>
      </c>
      <c r="E41" s="16">
        <v>70</v>
      </c>
      <c r="F41" s="16">
        <v>63</v>
      </c>
      <c r="G41" s="132" t="s">
        <v>10</v>
      </c>
      <c r="H41" s="24">
        <f>+E41+F41</f>
        <v>133</v>
      </c>
      <c r="I41" s="11" t="s">
        <v>17</v>
      </c>
      <c r="J41" s="31"/>
    </row>
    <row r="42" spans="1:10" ht="20.100000000000001" customHeight="1" thickBot="1">
      <c r="A42" s="128" t="s">
        <v>108</v>
      </c>
      <c r="B42" s="125" t="s">
        <v>56</v>
      </c>
      <c r="C42" s="21">
        <v>41055</v>
      </c>
      <c r="D42" s="16">
        <v>36</v>
      </c>
      <c r="E42" s="16">
        <v>75</v>
      </c>
      <c r="F42" s="16">
        <v>66</v>
      </c>
      <c r="G42" s="133" t="s">
        <v>10</v>
      </c>
      <c r="H42" s="24">
        <f>+E42+F42</f>
        <v>141</v>
      </c>
      <c r="I42" s="11" t="s">
        <v>18</v>
      </c>
      <c r="J42" s="31"/>
    </row>
    <row r="43" spans="1:10" ht="20.25" thickBot="1">
      <c r="A43" s="271" t="str">
        <f>'M 13'!A8:H8</f>
        <v>CABALLEROS M-13 AÑOS (CLASES 11 Y POSTERIORES)</v>
      </c>
      <c r="B43" s="272"/>
      <c r="C43" s="272"/>
      <c r="D43" s="272"/>
      <c r="E43" s="272"/>
      <c r="F43" s="272"/>
      <c r="G43" s="272"/>
      <c r="H43" s="273"/>
      <c r="I43" s="10"/>
      <c r="J43" s="31"/>
    </row>
    <row r="44" spans="1:10" ht="20.25" thickBot="1">
      <c r="A44" s="127" t="s">
        <v>0</v>
      </c>
      <c r="B44" s="124" t="s">
        <v>9</v>
      </c>
      <c r="C44" s="20" t="s">
        <v>21</v>
      </c>
      <c r="D44" s="4" t="s">
        <v>1</v>
      </c>
      <c r="E44" s="4" t="s">
        <v>39</v>
      </c>
      <c r="F44" s="4" t="s">
        <v>40</v>
      </c>
      <c r="G44" s="4" t="s">
        <v>4</v>
      </c>
      <c r="H44" s="4" t="s">
        <v>5</v>
      </c>
      <c r="I44" s="10"/>
      <c r="J44" s="31"/>
    </row>
    <row r="45" spans="1:10" ht="20.100000000000001" customHeight="1" thickBot="1">
      <c r="A45" s="128" t="str">
        <f>'M 13'!A11</f>
        <v>CICCOLA FRANCESCO</v>
      </c>
      <c r="B45" s="125" t="str">
        <f>'M 13'!B11</f>
        <v>ML</v>
      </c>
      <c r="C45" s="21">
        <f>'M 13'!C11</f>
        <v>41277</v>
      </c>
      <c r="D45" s="16">
        <f>'M 13'!D11</f>
        <v>11</v>
      </c>
      <c r="E45" s="16">
        <f>'M 13'!G11</f>
        <v>83</v>
      </c>
      <c r="F45" s="16">
        <f>'M 13'!K11</f>
        <v>87</v>
      </c>
      <c r="G45" s="16">
        <f>+E45+F45</f>
        <v>170</v>
      </c>
      <c r="H45" s="24" t="s">
        <v>10</v>
      </c>
      <c r="I45" s="11" t="s">
        <v>15</v>
      </c>
      <c r="J45" s="31"/>
    </row>
    <row r="46" spans="1:10" ht="20.100000000000001" customHeight="1" thickBot="1">
      <c r="A46" s="128" t="str">
        <f>'M 13'!A12</f>
        <v>CRUZ AUGUSTO</v>
      </c>
      <c r="B46" s="125" t="str">
        <f>'M 13'!B12</f>
        <v>TGC</v>
      </c>
      <c r="C46" s="21">
        <f>'M 13'!C12</f>
        <v>40766</v>
      </c>
      <c r="D46" s="16">
        <f>'M 13'!D12</f>
        <v>16</v>
      </c>
      <c r="E46" s="16">
        <f>'M 13'!G12</f>
        <v>91</v>
      </c>
      <c r="F46" s="16">
        <f>'M 13'!K12</f>
        <v>94</v>
      </c>
      <c r="G46" s="16">
        <f t="shared" ref="G46" si="4">+E46+F46</f>
        <v>185</v>
      </c>
      <c r="H46" s="24" t="s">
        <v>10</v>
      </c>
      <c r="I46" s="11" t="s">
        <v>16</v>
      </c>
      <c r="J46" s="31"/>
    </row>
    <row r="47" spans="1:10" ht="20.100000000000001" customHeight="1" thickBot="1">
      <c r="A47" s="128" t="s">
        <v>115</v>
      </c>
      <c r="B47" s="125" t="s">
        <v>56</v>
      </c>
      <c r="C47" s="21">
        <v>40544</v>
      </c>
      <c r="D47" s="16">
        <v>31</v>
      </c>
      <c r="E47" s="16">
        <v>68</v>
      </c>
      <c r="F47" s="16">
        <v>67</v>
      </c>
      <c r="G47" s="132" t="s">
        <v>10</v>
      </c>
      <c r="H47" s="24">
        <f>+E47+F47</f>
        <v>135</v>
      </c>
      <c r="I47" s="11" t="s">
        <v>17</v>
      </c>
      <c r="J47" s="31"/>
    </row>
    <row r="48" spans="1:10" ht="20.100000000000001" customHeight="1" thickBot="1">
      <c r="A48" s="128" t="s">
        <v>116</v>
      </c>
      <c r="B48" s="125" t="s">
        <v>60</v>
      </c>
      <c r="C48" s="21">
        <v>41174</v>
      </c>
      <c r="D48" s="16">
        <v>27</v>
      </c>
      <c r="E48" s="16">
        <v>64</v>
      </c>
      <c r="F48" s="16">
        <v>73</v>
      </c>
      <c r="G48" s="133" t="s">
        <v>10</v>
      </c>
      <c r="H48" s="24">
        <f>+E48+F48</f>
        <v>137</v>
      </c>
      <c r="I48" s="11" t="s">
        <v>18</v>
      </c>
      <c r="J48" s="31"/>
    </row>
  </sheetData>
  <mergeCells count="13">
    <mergeCell ref="A5:H5"/>
    <mergeCell ref="A6:H6"/>
    <mergeCell ref="A37:H37"/>
    <mergeCell ref="A43:H43"/>
    <mergeCell ref="A1:H1"/>
    <mergeCell ref="A2:H2"/>
    <mergeCell ref="A3:H3"/>
    <mergeCell ref="A4:H4"/>
    <mergeCell ref="A31:H31"/>
    <mergeCell ref="A7:H7"/>
    <mergeCell ref="A13:H13"/>
    <mergeCell ref="A19:H19"/>
    <mergeCell ref="A25:H2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2060"/>
  </sheetPr>
  <dimension ref="A1:H61"/>
  <sheetViews>
    <sheetView zoomScale="70" zoomScaleNormal="70" workbookViewId="0">
      <selection sqref="A1:D1"/>
    </sheetView>
  </sheetViews>
  <sheetFormatPr baseColWidth="10" defaultRowHeight="18.75"/>
  <cols>
    <col min="1" max="1" width="41" style="9" customWidth="1"/>
    <col min="2" max="2" width="13.28515625" style="12" bestFit="1" customWidth="1"/>
    <col min="3" max="3" width="15.7109375" style="38" bestFit="1" customWidth="1"/>
    <col min="4" max="4" width="10.85546875" style="12" bestFit="1" customWidth="1"/>
    <col min="5" max="6" width="4.5703125" style="12" bestFit="1" customWidth="1"/>
    <col min="7" max="7" width="13" style="9" bestFit="1" customWidth="1"/>
    <col min="8" max="8" width="4.42578125" style="9" bestFit="1" customWidth="1"/>
    <col min="9" max="16384" width="11.42578125" style="9"/>
  </cols>
  <sheetData>
    <row r="1" spans="1:8" ht="19.5">
      <c r="A1" s="267" t="str">
        <f>JUV!A1</f>
        <v>VILLA GESELL</v>
      </c>
      <c r="B1" s="267"/>
      <c r="C1" s="267"/>
      <c r="D1" s="267"/>
      <c r="E1" s="57"/>
      <c r="H1" s="31"/>
    </row>
    <row r="2" spans="1:8" ht="19.5">
      <c r="A2" s="267" t="str">
        <f>JUV!A2</f>
        <v>GOLF CLUB</v>
      </c>
      <c r="B2" s="267"/>
      <c r="C2" s="267"/>
      <c r="D2" s="267"/>
      <c r="E2" s="57"/>
      <c r="H2" s="31"/>
    </row>
    <row r="3" spans="1:8" ht="19.5">
      <c r="A3" s="267" t="str">
        <f>JUV!A3</f>
        <v>FEDERACION REGIONAL DE GOLF MAR Y SIERRAS</v>
      </c>
      <c r="B3" s="267"/>
      <c r="C3" s="267"/>
      <c r="D3" s="267"/>
      <c r="E3" s="57"/>
      <c r="H3" s="31"/>
    </row>
    <row r="4" spans="1:8" ht="19.5">
      <c r="A4" s="275" t="s">
        <v>12</v>
      </c>
      <c r="B4" s="275"/>
      <c r="C4" s="275"/>
      <c r="D4" s="275"/>
      <c r="E4" s="57"/>
      <c r="H4" s="31"/>
    </row>
    <row r="5" spans="1:8" ht="19.5">
      <c r="A5" s="267" t="s">
        <v>14</v>
      </c>
      <c r="B5" s="267"/>
      <c r="C5" s="267"/>
      <c r="D5" s="267"/>
      <c r="E5" s="57"/>
      <c r="H5" s="31"/>
    </row>
    <row r="6" spans="1:8" ht="19.5">
      <c r="A6" s="267" t="str">
        <f>JUV!A6</f>
        <v>SABADO 04 Y DOMINGO 05 DE MAYO DE 2024</v>
      </c>
      <c r="B6" s="267"/>
      <c r="C6" s="267"/>
      <c r="D6" s="267"/>
      <c r="E6" s="57"/>
      <c r="H6" s="31"/>
    </row>
    <row r="7" spans="1:8" ht="20.25" thickBot="1">
      <c r="A7" s="32"/>
      <c r="B7" s="50"/>
      <c r="C7" s="32"/>
      <c r="D7" s="50"/>
      <c r="E7" s="57"/>
      <c r="H7" s="31"/>
    </row>
    <row r="8" spans="1:8" ht="20.25" thickBot="1">
      <c r="A8" s="268" t="str">
        <f>ALBATROS!A18</f>
        <v>ALBATROS - DAMAS CLASES 10 - 11 -</v>
      </c>
      <c r="B8" s="269"/>
      <c r="C8" s="269"/>
      <c r="D8" s="269"/>
      <c r="E8" s="269"/>
      <c r="F8" s="270"/>
      <c r="H8" s="31"/>
    </row>
    <row r="9" spans="1:8" s="32" customFormat="1" ht="20.25" thickBot="1">
      <c r="A9" s="14" t="s">
        <v>6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31"/>
    </row>
    <row r="10" spans="1:8" ht="20.25" thickBot="1">
      <c r="A10" s="33" t="str">
        <f>ALBATROS!A20</f>
        <v>VIOLA MAYER CHARO</v>
      </c>
      <c r="B10" s="47" t="str">
        <f>ALBATROS!B20</f>
        <v>SPGC</v>
      </c>
      <c r="C10" s="34">
        <f>ALBATROS!C20</f>
        <v>40926</v>
      </c>
      <c r="D10" s="47">
        <f>ALBATROS!D20</f>
        <v>23</v>
      </c>
      <c r="E10" s="59">
        <f>ALBATROS!E20</f>
        <v>65</v>
      </c>
      <c r="F10" s="58" t="s">
        <v>10</v>
      </c>
      <c r="G10" s="11" t="s">
        <v>15</v>
      </c>
      <c r="H10" s="31" t="s">
        <v>155</v>
      </c>
    </row>
    <row r="11" spans="1:8" ht="20.25" hidden="1" thickBot="1">
      <c r="A11" s="33" t="e">
        <f>ALBATROS!#REF!</f>
        <v>#REF!</v>
      </c>
      <c r="B11" s="47" t="e">
        <f>ALBATROS!#REF!</f>
        <v>#REF!</v>
      </c>
      <c r="C11" s="34" t="e">
        <f>ALBATROS!#REF!</f>
        <v>#REF!</v>
      </c>
      <c r="D11" s="47" t="e">
        <f>ALBATROS!#REF!</f>
        <v>#REF!</v>
      </c>
      <c r="E11" s="59" t="e">
        <f>ALBATROS!#REF!</f>
        <v>#REF!</v>
      </c>
      <c r="F11" s="58" t="s">
        <v>10</v>
      </c>
      <c r="G11" s="11" t="s">
        <v>16</v>
      </c>
      <c r="H11" s="31"/>
    </row>
    <row r="12" spans="1:8" ht="20.25" hidden="1" thickBot="1">
      <c r="A12" s="33"/>
      <c r="B12" s="47"/>
      <c r="C12" s="34"/>
      <c r="D12" s="47"/>
      <c r="E12" s="59">
        <f>ALBATROS!E6</f>
        <v>0</v>
      </c>
      <c r="F12" s="60">
        <f>(E12-D12)</f>
        <v>0</v>
      </c>
      <c r="G12" s="11" t="s">
        <v>17</v>
      </c>
      <c r="H12" s="31"/>
    </row>
    <row r="13" spans="1:8" ht="19.5" thickBot="1">
      <c r="C13" s="36"/>
      <c r="E13" s="57"/>
      <c r="H13" s="31"/>
    </row>
    <row r="14" spans="1:8" ht="20.25" thickBot="1">
      <c r="A14" s="268" t="str">
        <f>ALBATROS!A8</f>
        <v>ALBATROS - CABALLEROS CLASES 11 - 12 -</v>
      </c>
      <c r="B14" s="269"/>
      <c r="C14" s="269"/>
      <c r="D14" s="269"/>
      <c r="E14" s="269"/>
      <c r="F14" s="270"/>
      <c r="H14" s="31"/>
    </row>
    <row r="15" spans="1:8" s="50" customFormat="1" ht="20.25" thickBot="1">
      <c r="A15" s="14" t="s">
        <v>0</v>
      </c>
      <c r="B15" s="53" t="s">
        <v>9</v>
      </c>
      <c r="C15" s="53" t="s">
        <v>21</v>
      </c>
      <c r="D15" s="54" t="s">
        <v>1</v>
      </c>
      <c r="E15" s="4" t="s">
        <v>4</v>
      </c>
      <c r="F15" s="4" t="s">
        <v>5</v>
      </c>
      <c r="H15" s="31"/>
    </row>
    <row r="16" spans="1:8" ht="20.25" thickBot="1">
      <c r="A16" s="33" t="str">
        <f>ALBATROS!A10</f>
        <v>CASERES MATEO</v>
      </c>
      <c r="B16" s="47" t="str">
        <f>ALBATROS!B10</f>
        <v>GCD</v>
      </c>
      <c r="C16" s="34">
        <f>ALBATROS!C10</f>
        <v>41084</v>
      </c>
      <c r="D16" s="47">
        <f>ALBATROS!D10</f>
        <v>15</v>
      </c>
      <c r="E16" s="59">
        <f>ALBATROS!E10</f>
        <v>49</v>
      </c>
      <c r="F16" s="58" t="s">
        <v>10</v>
      </c>
      <c r="G16" s="11" t="s">
        <v>15</v>
      </c>
      <c r="H16" s="31" t="s">
        <v>155</v>
      </c>
    </row>
    <row r="17" spans="1:8" ht="20.25" thickBot="1">
      <c r="A17" s="33" t="str">
        <f>ALBATROS!A11</f>
        <v>DOMINGUEZ LUCA</v>
      </c>
      <c r="B17" s="47" t="str">
        <f>ALBATROS!B11</f>
        <v>VGGC</v>
      </c>
      <c r="C17" s="34">
        <f>ALBATROS!C11</f>
        <v>40631</v>
      </c>
      <c r="D17" s="47">
        <f>ALBATROS!D11</f>
        <v>0</v>
      </c>
      <c r="E17" s="59">
        <f>ALBATROS!E11</f>
        <v>57</v>
      </c>
      <c r="F17" s="58" t="s">
        <v>10</v>
      </c>
      <c r="G17" s="11" t="s">
        <v>16</v>
      </c>
      <c r="H17" s="31" t="s">
        <v>155</v>
      </c>
    </row>
    <row r="18" spans="1:8" ht="20.25" thickBot="1">
      <c r="A18" s="33" t="s">
        <v>146</v>
      </c>
      <c r="B18" s="47" t="s">
        <v>52</v>
      </c>
      <c r="C18" s="34">
        <v>40954</v>
      </c>
      <c r="D18" s="47">
        <v>23</v>
      </c>
      <c r="E18" s="59">
        <v>74</v>
      </c>
      <c r="F18" s="60">
        <f>(E18-D18)</f>
        <v>51</v>
      </c>
      <c r="G18" s="11" t="s">
        <v>17</v>
      </c>
      <c r="H18" s="31" t="s">
        <v>155</v>
      </c>
    </row>
    <row r="19" spans="1:8" ht="19.5" thickBot="1">
      <c r="C19" s="36"/>
      <c r="E19" s="57"/>
      <c r="H19" s="31"/>
    </row>
    <row r="20" spans="1:8" ht="20.25" thickBot="1">
      <c r="A20" s="268" t="str">
        <f>EAGLES!A23</f>
        <v>EAGLES - DAMAS CLASES 12 - 13 -</v>
      </c>
      <c r="B20" s="269"/>
      <c r="C20" s="269"/>
      <c r="D20" s="269"/>
      <c r="E20" s="269"/>
      <c r="F20" s="270"/>
      <c r="H20" s="31"/>
    </row>
    <row r="21" spans="1:8" s="50" customFormat="1" ht="20.25" thickBot="1">
      <c r="A21" s="14" t="s">
        <v>6</v>
      </c>
      <c r="B21" s="53" t="s">
        <v>9</v>
      </c>
      <c r="C21" s="53" t="s">
        <v>21</v>
      </c>
      <c r="D21" s="54" t="s">
        <v>1</v>
      </c>
      <c r="E21" s="4" t="s">
        <v>4</v>
      </c>
      <c r="F21" s="4" t="s">
        <v>5</v>
      </c>
      <c r="H21" s="31"/>
    </row>
    <row r="22" spans="1:8" ht="20.25" thickBot="1">
      <c r="A22" s="33" t="str">
        <f>EAGLES!A25</f>
        <v>VIOLA MAYER LOLA</v>
      </c>
      <c r="B22" s="47" t="str">
        <f>EAGLES!B25</f>
        <v>SPGC</v>
      </c>
      <c r="C22" s="34">
        <f>EAGLES!C25</f>
        <v>41712</v>
      </c>
      <c r="D22" s="47">
        <f>EAGLES!D25</f>
        <v>20</v>
      </c>
      <c r="E22" s="59">
        <f>EAGLES!E25</f>
        <v>49</v>
      </c>
      <c r="F22" s="58" t="s">
        <v>10</v>
      </c>
      <c r="G22" s="11" t="s">
        <v>15</v>
      </c>
      <c r="H22" s="31" t="s">
        <v>155</v>
      </c>
    </row>
    <row r="23" spans="1:8" ht="20.25" thickBot="1">
      <c r="A23" s="33" t="str">
        <f>EAGLES!A26</f>
        <v>LEOFANTI BIANCA EMILIA</v>
      </c>
      <c r="B23" s="47" t="str">
        <f>EAGLES!B26</f>
        <v>SPGC</v>
      </c>
      <c r="C23" s="34">
        <f>EAGLES!C26</f>
        <v>41423</v>
      </c>
      <c r="D23" s="47">
        <f>EAGLES!D26</f>
        <v>24</v>
      </c>
      <c r="E23" s="59">
        <f>EAGLES!E26</f>
        <v>52</v>
      </c>
      <c r="F23" s="58" t="s">
        <v>10</v>
      </c>
      <c r="G23" s="11" t="s">
        <v>16</v>
      </c>
      <c r="H23" s="31" t="s">
        <v>155</v>
      </c>
    </row>
    <row r="24" spans="1:8" ht="20.25" thickBot="1">
      <c r="A24" s="33" t="str">
        <f>EAGLES!A27</f>
        <v>PRESSO PEREYRA OLIVIA</v>
      </c>
      <c r="B24" s="47" t="str">
        <f>EAGLES!B27</f>
        <v>TGC</v>
      </c>
      <c r="C24" s="34">
        <f>EAGLES!C27</f>
        <v>41649</v>
      </c>
      <c r="D24" s="47">
        <f>EAGLES!D27</f>
        <v>0</v>
      </c>
      <c r="E24" s="59">
        <f>EAGLES!E27</f>
        <v>83</v>
      </c>
      <c r="F24" s="60">
        <f>(E24-D24)</f>
        <v>83</v>
      </c>
      <c r="G24" s="11" t="s">
        <v>17</v>
      </c>
      <c r="H24" s="31" t="s">
        <v>155</v>
      </c>
    </row>
    <row r="25" spans="1:8" ht="19.5" thickBot="1">
      <c r="C25" s="36"/>
      <c r="E25" s="57"/>
      <c r="H25" s="31"/>
    </row>
    <row r="26" spans="1:8" ht="20.25" thickBot="1">
      <c r="A26" s="268" t="str">
        <f>EAGLES!A7</f>
        <v>EAGLES - CABALLEROS CLASES 13 - 14 -</v>
      </c>
      <c r="B26" s="269"/>
      <c r="C26" s="269"/>
      <c r="D26" s="269"/>
      <c r="E26" s="269"/>
      <c r="F26" s="270"/>
      <c r="H26" s="31"/>
    </row>
    <row r="27" spans="1:8" s="50" customFormat="1" ht="20.25" thickBot="1">
      <c r="A27" s="14" t="s">
        <v>0</v>
      </c>
      <c r="B27" s="53" t="s">
        <v>9</v>
      </c>
      <c r="C27" s="53" t="s">
        <v>21</v>
      </c>
      <c r="D27" s="54" t="s">
        <v>1</v>
      </c>
      <c r="E27" s="4" t="s">
        <v>4</v>
      </c>
      <c r="F27" s="4" t="s">
        <v>5</v>
      </c>
      <c r="H27" s="31"/>
    </row>
    <row r="28" spans="1:8" ht="20.25" thickBot="1">
      <c r="A28" s="33" t="str">
        <f>EAGLES!A9</f>
        <v>JUAREZ GOÑI BENJAMIN</v>
      </c>
      <c r="B28" s="47" t="str">
        <f>EAGLES!B9</f>
        <v>TGC</v>
      </c>
      <c r="C28" s="34">
        <f>EAGLES!C9</f>
        <v>41730</v>
      </c>
      <c r="D28" s="47">
        <f>EAGLES!D9</f>
        <v>4</v>
      </c>
      <c r="E28" s="59">
        <f>EAGLES!E9</f>
        <v>44</v>
      </c>
      <c r="F28" s="58" t="s">
        <v>10</v>
      </c>
      <c r="G28" s="11" t="s">
        <v>15</v>
      </c>
      <c r="H28" s="31" t="s">
        <v>155</v>
      </c>
    </row>
    <row r="29" spans="1:8" ht="20.25" thickBot="1">
      <c r="A29" s="33" t="str">
        <f>EAGLES!A10</f>
        <v>MONTENEGRO GIL BENJAMIN</v>
      </c>
      <c r="B29" s="47" t="str">
        <f>EAGLES!B10</f>
        <v>CMDP</v>
      </c>
      <c r="C29" s="34">
        <f>EAGLES!C10</f>
        <v>41387</v>
      </c>
      <c r="D29" s="47">
        <f>EAGLES!D10</f>
        <v>14</v>
      </c>
      <c r="E29" s="59">
        <f>EAGLES!E10</f>
        <v>47</v>
      </c>
      <c r="F29" s="58" t="s">
        <v>10</v>
      </c>
      <c r="G29" s="11" t="s">
        <v>16</v>
      </c>
      <c r="H29" s="31" t="s">
        <v>155</v>
      </c>
    </row>
    <row r="30" spans="1:8" ht="20.25" thickBot="1">
      <c r="A30" s="33" t="s">
        <v>169</v>
      </c>
      <c r="B30" s="47" t="s">
        <v>137</v>
      </c>
      <c r="C30" s="34">
        <v>41569</v>
      </c>
      <c r="D30" s="47">
        <v>19</v>
      </c>
      <c r="E30" s="59">
        <v>56</v>
      </c>
      <c r="F30" s="60">
        <f>(E30-D30)</f>
        <v>37</v>
      </c>
      <c r="G30" s="11" t="s">
        <v>17</v>
      </c>
      <c r="H30" s="31" t="s">
        <v>155</v>
      </c>
    </row>
    <row r="31" spans="1:8" ht="19.5" thickBot="1">
      <c r="C31" s="36"/>
      <c r="E31" s="57"/>
      <c r="H31" s="31"/>
    </row>
    <row r="32" spans="1:8" ht="20.25" thickBot="1">
      <c r="A32" s="268" t="str">
        <f>BIRDIES!A25</f>
        <v>BIRDIES - DAMAS CLASES 2014 Y POSTERIORES</v>
      </c>
      <c r="B32" s="269"/>
      <c r="C32" s="269"/>
      <c r="D32" s="269"/>
      <c r="E32" s="269"/>
      <c r="F32" s="270"/>
      <c r="H32" s="31"/>
    </row>
    <row r="33" spans="1:8" s="50" customFormat="1" ht="20.25" thickBot="1">
      <c r="A33" s="14" t="s">
        <v>6</v>
      </c>
      <c r="B33" s="53" t="s">
        <v>9</v>
      </c>
      <c r="C33" s="53" t="s">
        <v>21</v>
      </c>
      <c r="D33" s="54" t="s">
        <v>1</v>
      </c>
      <c r="E33" s="4" t="s">
        <v>4</v>
      </c>
      <c r="F33" s="4" t="s">
        <v>5</v>
      </c>
      <c r="H33" s="31"/>
    </row>
    <row r="34" spans="1:8" ht="20.25" thickBot="1">
      <c r="A34" s="33" t="str">
        <f>BIRDIES!A27</f>
        <v>NIZ GUADALUPE</v>
      </c>
      <c r="B34" s="47" t="str">
        <f>BIRDIES!B27</f>
        <v>GCD</v>
      </c>
      <c r="C34" s="34">
        <f>BIRDIES!C27</f>
        <v>42866</v>
      </c>
      <c r="D34" s="47">
        <f>BIRDIES!D27</f>
        <v>0</v>
      </c>
      <c r="E34" s="59">
        <f>BIRDIES!E27</f>
        <v>50</v>
      </c>
      <c r="F34" s="58" t="s">
        <v>10</v>
      </c>
      <c r="G34" s="11" t="s">
        <v>15</v>
      </c>
      <c r="H34" s="31" t="s">
        <v>155</v>
      </c>
    </row>
    <row r="35" spans="1:8" ht="20.25" thickBot="1">
      <c r="A35" s="33" t="str">
        <f>BIRDIES!A28</f>
        <v>CHOCO JOAQUINA</v>
      </c>
      <c r="B35" s="47" t="str">
        <f>BIRDIES!B28</f>
        <v>CMDP</v>
      </c>
      <c r="C35" s="34">
        <f>BIRDIES!C28</f>
        <v>42670</v>
      </c>
      <c r="D35" s="47">
        <f>BIRDIES!D28</f>
        <v>0</v>
      </c>
      <c r="E35" s="59">
        <f>BIRDIES!E28</f>
        <v>63</v>
      </c>
      <c r="F35" s="58" t="s">
        <v>10</v>
      </c>
      <c r="G35" s="11" t="s">
        <v>16</v>
      </c>
      <c r="H35" s="31" t="s">
        <v>155</v>
      </c>
    </row>
    <row r="36" spans="1:8" ht="20.25" thickBot="1">
      <c r="A36" s="33" t="s">
        <v>189</v>
      </c>
      <c r="B36" s="47" t="s">
        <v>50</v>
      </c>
      <c r="C36" s="34">
        <v>42208</v>
      </c>
      <c r="D36" s="47">
        <v>12</v>
      </c>
      <c r="E36" s="59">
        <v>67</v>
      </c>
      <c r="F36" s="60">
        <f>(E36-D36)</f>
        <v>55</v>
      </c>
      <c r="G36" s="11" t="s">
        <v>17</v>
      </c>
      <c r="H36" s="31" t="s">
        <v>155</v>
      </c>
    </row>
    <row r="37" spans="1:8" ht="20.25" thickBot="1">
      <c r="A37" s="40"/>
      <c r="B37" s="41"/>
      <c r="C37" s="42"/>
      <c r="D37" s="51"/>
      <c r="E37" s="57"/>
      <c r="H37" s="31"/>
    </row>
    <row r="38" spans="1:8" ht="20.25" thickBot="1">
      <c r="A38" s="268" t="str">
        <f>BIRDIES!A8</f>
        <v>BIRDIES - CABALLEROS CLASES 2015 Y POSTERIORES</v>
      </c>
      <c r="B38" s="269"/>
      <c r="C38" s="269"/>
      <c r="D38" s="269"/>
      <c r="E38" s="269"/>
      <c r="F38" s="270"/>
      <c r="H38" s="31"/>
    </row>
    <row r="39" spans="1:8" s="50" customFormat="1" ht="20.25" thickBot="1">
      <c r="A39" s="14" t="s">
        <v>0</v>
      </c>
      <c r="B39" s="53" t="s">
        <v>9</v>
      </c>
      <c r="C39" s="53" t="s">
        <v>21</v>
      </c>
      <c r="D39" s="54" t="s">
        <v>1</v>
      </c>
      <c r="E39" s="4" t="s">
        <v>4</v>
      </c>
      <c r="F39" s="4" t="s">
        <v>5</v>
      </c>
      <c r="H39" s="31"/>
    </row>
    <row r="40" spans="1:8" ht="20.25" thickBot="1">
      <c r="A40" s="33" t="str">
        <f>BIRDIES!A10</f>
        <v>LAMORTE JUAN SEBASTIAN</v>
      </c>
      <c r="B40" s="47" t="str">
        <f>BIRDIES!B10</f>
        <v>CG</v>
      </c>
      <c r="C40" s="34">
        <f>BIRDIES!C10</f>
        <v>42587</v>
      </c>
      <c r="D40" s="47">
        <f>BIRDIES!D10</f>
        <v>4</v>
      </c>
      <c r="E40" s="59">
        <f>BIRDIES!E10</f>
        <v>46</v>
      </c>
      <c r="F40" s="58" t="s">
        <v>10</v>
      </c>
      <c r="G40" s="11" t="s">
        <v>15</v>
      </c>
      <c r="H40" s="31" t="s">
        <v>155</v>
      </c>
    </row>
    <row r="41" spans="1:8" ht="20.25" thickBot="1">
      <c r="A41" s="33" t="str">
        <f>BIRDIES!A11</f>
        <v>NIZ AUGUSTO</v>
      </c>
      <c r="B41" s="47" t="str">
        <f>BIRDIES!B11</f>
        <v>GCD</v>
      </c>
      <c r="C41" s="34">
        <f>BIRDIES!C11</f>
        <v>42154</v>
      </c>
      <c r="D41" s="47">
        <f>BIRDIES!D11</f>
        <v>0</v>
      </c>
      <c r="E41" s="59">
        <f>BIRDIES!E11</f>
        <v>47</v>
      </c>
      <c r="F41" s="58" t="s">
        <v>10</v>
      </c>
      <c r="G41" s="11" t="s">
        <v>16</v>
      </c>
      <c r="H41" s="31" t="s">
        <v>155</v>
      </c>
    </row>
    <row r="42" spans="1:8" ht="20.25" thickBot="1">
      <c r="A42" s="33" t="s">
        <v>182</v>
      </c>
      <c r="B42" s="47" t="s">
        <v>56</v>
      </c>
      <c r="C42" s="34">
        <v>42271</v>
      </c>
      <c r="D42" s="47">
        <v>19</v>
      </c>
      <c r="E42" s="59">
        <v>56</v>
      </c>
      <c r="F42" s="60">
        <f>(E42-D42)</f>
        <v>37</v>
      </c>
      <c r="G42" s="11" t="s">
        <v>17</v>
      </c>
      <c r="H42" s="31" t="s">
        <v>155</v>
      </c>
    </row>
    <row r="43" spans="1:8" ht="19.5">
      <c r="A43" s="40"/>
      <c r="B43" s="41"/>
      <c r="C43" s="42"/>
      <c r="D43" s="51"/>
      <c r="E43" s="57"/>
      <c r="H43" s="31"/>
    </row>
    <row r="44" spans="1:8" ht="20.25" thickBot="1">
      <c r="A44" s="40"/>
      <c r="B44" s="41"/>
      <c r="C44" s="42"/>
      <c r="D44" s="51"/>
      <c r="E44" s="57"/>
      <c r="H44" s="31"/>
    </row>
    <row r="45" spans="1:8" ht="20.25" thickBot="1">
      <c r="A45" s="268" t="str">
        <f>PROMOCIONALES!A8</f>
        <v>PROMOCIONALES A HCP.</v>
      </c>
      <c r="B45" s="269"/>
      <c r="C45" s="269"/>
      <c r="D45" s="270"/>
      <c r="E45" s="57"/>
      <c r="H45" s="31"/>
    </row>
    <row r="46" spans="1:8" s="50" customFormat="1" ht="20.25" thickBot="1">
      <c r="A46" s="14" t="s">
        <v>0</v>
      </c>
      <c r="B46" s="53" t="s">
        <v>9</v>
      </c>
      <c r="C46" s="53" t="s">
        <v>21</v>
      </c>
      <c r="D46" s="86" t="s">
        <v>1</v>
      </c>
      <c r="E46" s="4" t="s">
        <v>4</v>
      </c>
      <c r="F46" s="4" t="s">
        <v>5</v>
      </c>
      <c r="H46" s="31"/>
    </row>
    <row r="47" spans="1:8" ht="20.25" thickBot="1">
      <c r="A47" s="33" t="str">
        <f>PROMOCIONALES!A10</f>
        <v>PAGNI LUCAS</v>
      </c>
      <c r="B47" s="47" t="str">
        <f>PROMOCIONALES!B10</f>
        <v>MDPGC</v>
      </c>
      <c r="C47" s="34">
        <f>PROMOCIONALES!C10</f>
        <v>38889</v>
      </c>
      <c r="D47" s="87">
        <f>PROMOCIONALES!D10</f>
        <v>0</v>
      </c>
      <c r="E47" s="59">
        <f>PROMOCIONALES!E10</f>
        <v>65</v>
      </c>
      <c r="F47" s="58" t="s">
        <v>10</v>
      </c>
      <c r="G47" s="11" t="s">
        <v>15</v>
      </c>
      <c r="H47" s="31" t="s">
        <v>155</v>
      </c>
    </row>
    <row r="48" spans="1:8" ht="20.25" thickBot="1">
      <c r="A48" s="33" t="str">
        <f>PROMOCIONALES!A11</f>
        <v>LUCCHINA AMELIE</v>
      </c>
      <c r="B48" s="47" t="str">
        <f>PROMOCIONALES!B11</f>
        <v>MDPGC</v>
      </c>
      <c r="C48" s="34">
        <f>PROMOCIONALES!C11</f>
        <v>40285</v>
      </c>
      <c r="D48" s="47">
        <f>PROMOCIONALES!D11</f>
        <v>0</v>
      </c>
      <c r="E48" s="59">
        <f>PROMOCIONALES!E11</f>
        <v>66</v>
      </c>
      <c r="F48" s="60">
        <f>(E48-D48)</f>
        <v>66</v>
      </c>
      <c r="G48" s="11" t="s">
        <v>17</v>
      </c>
      <c r="H48" s="31" t="s">
        <v>155</v>
      </c>
    </row>
    <row r="49" spans="1:8" ht="19.5">
      <c r="A49" s="40"/>
      <c r="B49" s="41"/>
      <c r="C49" s="42"/>
      <c r="D49" s="41"/>
      <c r="E49" s="141"/>
      <c r="F49" s="141"/>
      <c r="G49" s="141"/>
      <c r="H49" s="31"/>
    </row>
    <row r="50" spans="1:8" ht="19.5">
      <c r="A50" s="40"/>
      <c r="B50" s="41"/>
      <c r="C50" s="42"/>
      <c r="D50" s="41"/>
      <c r="E50" s="141"/>
      <c r="F50" s="141"/>
      <c r="G50" s="141"/>
      <c r="H50" s="31"/>
    </row>
    <row r="51" spans="1:8" ht="19.5">
      <c r="A51" s="40"/>
      <c r="B51" s="41"/>
      <c r="C51" s="42"/>
      <c r="D51" s="41"/>
      <c r="E51" s="141"/>
      <c r="F51" s="141"/>
      <c r="G51" s="141"/>
      <c r="H51" s="31"/>
    </row>
    <row r="52" spans="1:8" ht="20.25" thickBot="1">
      <c r="A52" s="40"/>
      <c r="B52" s="41"/>
      <c r="C52" s="42"/>
      <c r="D52" s="51"/>
      <c r="E52" s="57"/>
      <c r="H52" s="31"/>
    </row>
    <row r="53" spans="1:8" ht="20.25" thickBot="1">
      <c r="A53" s="268" t="s">
        <v>13</v>
      </c>
      <c r="B53" s="269"/>
      <c r="C53" s="269"/>
      <c r="D53" s="270"/>
      <c r="E53" s="57"/>
      <c r="H53" s="31"/>
    </row>
    <row r="54" spans="1:8" ht="20.25" thickBot="1">
      <c r="A54" s="4" t="s">
        <v>0</v>
      </c>
      <c r="B54" s="4" t="s">
        <v>9</v>
      </c>
      <c r="C54" s="37" t="s">
        <v>10</v>
      </c>
      <c r="D54" s="4" t="s">
        <v>22</v>
      </c>
      <c r="E54" s="57"/>
      <c r="H54" s="31"/>
    </row>
    <row r="55" spans="1:8" ht="19.5">
      <c r="A55" s="33" t="str">
        <f>'5 H Y H.A. Y GGII'!A10</f>
        <v>DEPREZ ELIAN</v>
      </c>
      <c r="B55" s="47" t="str">
        <f>'5 H Y H.A. Y GGII'!B10</f>
        <v>SPGC</v>
      </c>
      <c r="C55" s="34" t="s">
        <v>10</v>
      </c>
      <c r="D55" s="35">
        <f>'5 H Y H.A. Y GGII'!C10</f>
        <v>32</v>
      </c>
      <c r="E55" s="57"/>
      <c r="H55" s="31" t="s">
        <v>155</v>
      </c>
    </row>
    <row r="56" spans="1:8" ht="19.5">
      <c r="A56" s="33" t="str">
        <f>'5 H Y H.A. Y GGII'!A11</f>
        <v>FRANCO ZOE</v>
      </c>
      <c r="B56" s="47" t="str">
        <f>'5 H Y H.A. Y GGII'!B11</f>
        <v>VGGC</v>
      </c>
      <c r="C56" s="34" t="s">
        <v>10</v>
      </c>
      <c r="D56" s="35">
        <f>'5 H Y H.A. Y GGII'!C11</f>
        <v>34</v>
      </c>
      <c r="E56" s="57"/>
      <c r="H56" s="31" t="s">
        <v>155</v>
      </c>
    </row>
    <row r="57" spans="1:8" ht="19.5">
      <c r="A57" s="33" t="str">
        <f>'5 H Y H.A. Y GGII'!A12</f>
        <v>GIACOMINI SALVADOR</v>
      </c>
      <c r="B57" s="47" t="str">
        <f>'5 H Y H.A. Y GGII'!B12</f>
        <v>CMDP</v>
      </c>
      <c r="C57" s="34" t="s">
        <v>10</v>
      </c>
      <c r="D57" s="35">
        <f>'5 H Y H.A. Y GGII'!C12</f>
        <v>36</v>
      </c>
      <c r="E57" s="57"/>
      <c r="H57" s="31" t="s">
        <v>155</v>
      </c>
    </row>
    <row r="58" spans="1:8" ht="19.5">
      <c r="A58" s="33" t="str">
        <f>'5 H Y H.A. Y GGII'!A13</f>
        <v>MARTINEZ CAMILO</v>
      </c>
      <c r="B58" s="47" t="str">
        <f>'5 H Y H.A. Y GGII'!B13</f>
        <v>VGGC</v>
      </c>
      <c r="C58" s="34" t="s">
        <v>10</v>
      </c>
      <c r="D58" s="35">
        <f>'5 H Y H.A. Y GGII'!C13</f>
        <v>40</v>
      </c>
      <c r="E58" s="57"/>
      <c r="H58" s="31" t="s">
        <v>155</v>
      </c>
    </row>
    <row r="59" spans="1:8" ht="19.5">
      <c r="A59" s="33" t="str">
        <f>'5 H Y H.A. Y GGII'!A14</f>
        <v>RIVERO STEFANO</v>
      </c>
      <c r="B59" s="47" t="str">
        <f>'5 H Y H.A. Y GGII'!B14</f>
        <v>VGGC</v>
      </c>
      <c r="C59" s="34" t="s">
        <v>10</v>
      </c>
      <c r="D59" s="35">
        <f>'5 H Y H.A. Y GGII'!C14</f>
        <v>40</v>
      </c>
      <c r="E59" s="57"/>
      <c r="H59" s="31" t="s">
        <v>155</v>
      </c>
    </row>
    <row r="60" spans="1:8" ht="19.5">
      <c r="A60" s="33" t="str">
        <f>'5 H Y H.A. Y GGII'!A15</f>
        <v>BIBILONI BRUNO JEREMIAS</v>
      </c>
      <c r="B60" s="47" t="str">
        <f>'5 H Y H.A. Y GGII'!B15</f>
        <v>VGGC</v>
      </c>
      <c r="C60" s="34" t="s">
        <v>10</v>
      </c>
      <c r="D60" s="35">
        <f>'5 H Y H.A. Y GGII'!C15</f>
        <v>44</v>
      </c>
      <c r="E60" s="57"/>
      <c r="H60" s="31" t="s">
        <v>155</v>
      </c>
    </row>
    <row r="61" spans="1:8">
      <c r="B61" s="9"/>
      <c r="C61" s="9"/>
      <c r="D61" s="9"/>
      <c r="E61" s="9"/>
      <c r="F61" s="9"/>
    </row>
  </sheetData>
  <mergeCells count="14">
    <mergeCell ref="A1:D1"/>
    <mergeCell ref="A2:D2"/>
    <mergeCell ref="A3:D3"/>
    <mergeCell ref="A4:D4"/>
    <mergeCell ref="A5:D5"/>
    <mergeCell ref="A6:D6"/>
    <mergeCell ref="A53:D53"/>
    <mergeCell ref="A8:F8"/>
    <mergeCell ref="A14:F14"/>
    <mergeCell ref="A20:F20"/>
    <mergeCell ref="A26:F26"/>
    <mergeCell ref="A32:F32"/>
    <mergeCell ref="A38:F38"/>
    <mergeCell ref="A45:D4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N43"/>
  <sheetViews>
    <sheetView zoomScaleNormal="100" workbookViewId="0">
      <selection sqref="A1:H1"/>
    </sheetView>
  </sheetViews>
  <sheetFormatPr baseColWidth="10" defaultRowHeight="18"/>
  <cols>
    <col min="1" max="1" width="9" style="137" bestFit="1" customWidth="1"/>
    <col min="2" max="2" width="2.5703125" style="26" customWidth="1"/>
    <col min="3" max="3" width="22.7109375" style="43" customWidth="1"/>
    <col min="4" max="4" width="5" style="46" bestFit="1" customWidth="1"/>
    <col min="5" max="5" width="22.7109375" style="43" customWidth="1"/>
    <col min="6" max="6" width="5" style="46" bestFit="1" customWidth="1"/>
    <col min="7" max="7" width="22.7109375" style="43" customWidth="1"/>
    <col min="8" max="8" width="4.5703125" style="46" bestFit="1" customWidth="1"/>
    <col min="9" max="9" width="2.140625" style="26" bestFit="1" customWidth="1"/>
    <col min="10" max="10" width="3" bestFit="1" customWidth="1"/>
    <col min="11" max="11" width="11.42578125" style="26"/>
    <col min="12" max="12" width="12" style="26" bestFit="1" customWidth="1"/>
    <col min="13" max="16384" width="11.42578125" style="26"/>
  </cols>
  <sheetData>
    <row r="1" spans="1:14" s="145" customFormat="1" ht="31.5" thickBot="1">
      <c r="A1" s="285" t="s">
        <v>77</v>
      </c>
      <c r="B1" s="285"/>
      <c r="C1" s="285"/>
      <c r="D1" s="285"/>
      <c r="E1" s="285"/>
      <c r="F1" s="285"/>
      <c r="G1" s="285"/>
      <c r="H1" s="285"/>
    </row>
    <row r="2" spans="1:14" s="61" customFormat="1" ht="15.75" thickBot="1">
      <c r="A2" s="286" t="s">
        <v>7</v>
      </c>
      <c r="B2" s="287"/>
      <c r="C2" s="287"/>
      <c r="D2" s="287"/>
      <c r="E2" s="287"/>
      <c r="F2" s="287"/>
      <c r="G2" s="287"/>
      <c r="H2" s="288"/>
    </row>
    <row r="3" spans="1:14" s="146" customFormat="1" ht="15.75">
      <c r="A3" s="289" t="s">
        <v>78</v>
      </c>
      <c r="B3" s="289"/>
      <c r="C3" s="289"/>
      <c r="D3" s="289"/>
      <c r="E3" s="289"/>
      <c r="F3" s="289"/>
      <c r="G3" s="289"/>
      <c r="H3" s="289"/>
    </row>
    <row r="4" spans="1:14" s="147" customFormat="1" ht="12.75">
      <c r="A4" s="290" t="s">
        <v>79</v>
      </c>
      <c r="B4" s="290"/>
      <c r="C4" s="290"/>
      <c r="D4" s="290"/>
      <c r="E4" s="290"/>
      <c r="F4" s="290"/>
      <c r="G4" s="290"/>
      <c r="H4" s="290"/>
    </row>
    <row r="5" spans="1:14" s="148" customFormat="1">
      <c r="A5" s="289" t="s">
        <v>80</v>
      </c>
      <c r="B5" s="289"/>
      <c r="C5" s="289"/>
      <c r="D5" s="289"/>
      <c r="E5" s="289"/>
      <c r="F5" s="289"/>
      <c r="G5" s="289"/>
      <c r="H5" s="289"/>
    </row>
    <row r="6" spans="1:14" s="148" customFormat="1" ht="18.75" thickBot="1">
      <c r="A6" s="149"/>
      <c r="B6" s="149"/>
      <c r="C6" s="149"/>
      <c r="D6" s="149"/>
      <c r="E6" s="149"/>
      <c r="F6" s="149"/>
      <c r="G6" s="149"/>
      <c r="H6" s="149"/>
    </row>
    <row r="7" spans="1:14" s="150" customFormat="1" ht="27" thickBot="1">
      <c r="A7" s="291" t="s">
        <v>81</v>
      </c>
      <c r="B7" s="292"/>
      <c r="C7" s="292"/>
      <c r="D7" s="292"/>
      <c r="E7" s="292"/>
      <c r="F7" s="292"/>
      <c r="G7" s="292"/>
      <c r="H7" s="293"/>
    </row>
    <row r="8" spans="1:14" s="150" customFormat="1" ht="12.75" thickBot="1">
      <c r="A8" s="151"/>
    </row>
    <row r="9" spans="1:14" s="150" customFormat="1" ht="12" customHeight="1">
      <c r="A9" s="294" t="s">
        <v>82</v>
      </c>
      <c r="B9" s="295"/>
      <c r="C9" s="295"/>
      <c r="D9" s="295"/>
      <c r="E9" s="295"/>
      <c r="F9" s="295"/>
      <c r="G9" s="295"/>
      <c r="H9" s="296"/>
    </row>
    <row r="10" spans="1:14" s="150" customFormat="1" ht="12" customHeight="1">
      <c r="A10" s="297"/>
      <c r="B10" s="298"/>
      <c r="C10" s="298"/>
      <c r="D10" s="298"/>
      <c r="E10" s="298"/>
      <c r="F10" s="298"/>
      <c r="G10" s="298"/>
      <c r="H10" s="299"/>
    </row>
    <row r="11" spans="1:14" s="150" customFormat="1" ht="12.75" customHeight="1" thickBot="1">
      <c r="A11" s="300"/>
      <c r="B11" s="301"/>
      <c r="C11" s="301"/>
      <c r="D11" s="301"/>
      <c r="E11" s="301"/>
      <c r="F11" s="301"/>
      <c r="G11" s="301"/>
      <c r="H11" s="302"/>
    </row>
    <row r="12" spans="1:14" s="150" customFormat="1" ht="18.75" thickBot="1">
      <c r="A12" s="152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</row>
    <row r="13" spans="1:14" s="147" customFormat="1" ht="13.5" thickBot="1">
      <c r="A13" s="303" t="s">
        <v>83</v>
      </c>
      <c r="B13" s="304"/>
      <c r="C13" s="304"/>
      <c r="D13" s="304"/>
      <c r="E13" s="304"/>
      <c r="F13" s="304"/>
      <c r="G13" s="304"/>
      <c r="H13" s="305"/>
      <c r="I13" s="153"/>
    </row>
    <row r="14" spans="1:14" s="147" customFormat="1" ht="12.75">
      <c r="A14" s="154" t="s">
        <v>84</v>
      </c>
      <c r="B14" s="155"/>
      <c r="C14" s="156" t="s">
        <v>51</v>
      </c>
      <c r="D14" s="157">
        <v>-1.1000000000000001</v>
      </c>
      <c r="E14" s="156" t="s">
        <v>49</v>
      </c>
      <c r="F14" s="158">
        <v>-1.4</v>
      </c>
      <c r="G14" s="156" t="s">
        <v>47</v>
      </c>
      <c r="H14" s="159">
        <v>-1.5</v>
      </c>
      <c r="I14" s="13">
        <f t="shared" ref="I14:I34" si="0">COUNTA(C14,E14,G14)</f>
        <v>3</v>
      </c>
    </row>
    <row r="15" spans="1:14" s="147" customFormat="1" ht="12.75">
      <c r="A15" s="154" t="s">
        <v>85</v>
      </c>
      <c r="B15" s="155"/>
      <c r="C15" s="156" t="s">
        <v>57</v>
      </c>
      <c r="D15" s="157">
        <v>3.5</v>
      </c>
      <c r="E15" s="156" t="s">
        <v>55</v>
      </c>
      <c r="F15" s="158">
        <v>3</v>
      </c>
      <c r="G15" s="156" t="s">
        <v>53</v>
      </c>
      <c r="H15" s="159">
        <v>1.1000000000000001</v>
      </c>
      <c r="I15" s="13">
        <f t="shared" si="0"/>
        <v>3</v>
      </c>
    </row>
    <row r="16" spans="1:14" s="147" customFormat="1" ht="12.75">
      <c r="A16" s="154" t="s">
        <v>86</v>
      </c>
      <c r="B16" s="155"/>
      <c r="C16" s="156" t="s">
        <v>61</v>
      </c>
      <c r="D16" s="157">
        <v>4.0999999999999996</v>
      </c>
      <c r="E16" s="156" t="s">
        <v>59</v>
      </c>
      <c r="F16" s="158">
        <v>4.0999999999999996</v>
      </c>
      <c r="G16" s="156" t="s">
        <v>58</v>
      </c>
      <c r="H16" s="159">
        <v>3.6</v>
      </c>
      <c r="I16" s="13">
        <f t="shared" si="0"/>
        <v>3</v>
      </c>
    </row>
    <row r="17" spans="1:9" s="147" customFormat="1" ht="12.75">
      <c r="A17" s="154" t="s">
        <v>87</v>
      </c>
      <c r="B17" s="155"/>
      <c r="C17" s="156" t="s">
        <v>67</v>
      </c>
      <c r="D17" s="157">
        <v>5.6</v>
      </c>
      <c r="E17" s="156" t="s">
        <v>65</v>
      </c>
      <c r="F17" s="158">
        <v>5.0999999999999996</v>
      </c>
      <c r="G17" s="156" t="s">
        <v>63</v>
      </c>
      <c r="H17" s="159">
        <v>4.5999999999999996</v>
      </c>
      <c r="I17" s="13">
        <f t="shared" si="0"/>
        <v>3</v>
      </c>
    </row>
    <row r="18" spans="1:9" s="147" customFormat="1" ht="12.75">
      <c r="A18" s="154" t="s">
        <v>88</v>
      </c>
      <c r="B18" s="155"/>
      <c r="C18" s="156" t="s">
        <v>70</v>
      </c>
      <c r="D18" s="157">
        <v>14.4</v>
      </c>
      <c r="E18" s="156" t="s">
        <v>69</v>
      </c>
      <c r="F18" s="158">
        <v>7.7</v>
      </c>
      <c r="G18" s="156" t="s">
        <v>68</v>
      </c>
      <c r="H18" s="159">
        <v>6.8</v>
      </c>
      <c r="I18" s="13">
        <f t="shared" si="0"/>
        <v>3</v>
      </c>
    </row>
    <row r="19" spans="1:9" s="147" customFormat="1" ht="12.75">
      <c r="A19" s="154" t="s">
        <v>89</v>
      </c>
      <c r="B19" s="155"/>
      <c r="C19" s="156" t="s">
        <v>74</v>
      </c>
      <c r="D19" s="157">
        <v>20.399999999999999</v>
      </c>
      <c r="E19" s="156" t="s">
        <v>71</v>
      </c>
      <c r="F19" s="158">
        <v>19.899999999999999</v>
      </c>
      <c r="G19" s="156"/>
      <c r="H19" s="159">
        <v>16.3</v>
      </c>
      <c r="I19" s="13">
        <f t="shared" si="0"/>
        <v>2</v>
      </c>
    </row>
    <row r="20" spans="1:9" s="147" customFormat="1" ht="13.5" thickBot="1">
      <c r="A20" s="154" t="s">
        <v>90</v>
      </c>
      <c r="B20" s="155"/>
      <c r="C20" s="156" t="s">
        <v>73</v>
      </c>
      <c r="D20" s="157">
        <v>19.100000000000001</v>
      </c>
      <c r="E20" s="156" t="s">
        <v>76</v>
      </c>
      <c r="F20" s="157">
        <v>26.1</v>
      </c>
      <c r="G20" s="156" t="s">
        <v>75</v>
      </c>
      <c r="H20" s="159">
        <v>25.1</v>
      </c>
      <c r="I20" s="13">
        <f t="shared" si="0"/>
        <v>3</v>
      </c>
    </row>
    <row r="21" spans="1:9" s="147" customFormat="1" ht="13.5" thickBot="1">
      <c r="A21" s="303" t="s">
        <v>91</v>
      </c>
      <c r="B21" s="304"/>
      <c r="C21" s="304"/>
      <c r="D21" s="304"/>
      <c r="E21" s="304"/>
      <c r="F21" s="304"/>
      <c r="G21" s="304"/>
      <c r="H21" s="305"/>
      <c r="I21" s="153">
        <f t="shared" si="0"/>
        <v>0</v>
      </c>
    </row>
    <row r="22" spans="1:9" s="147" customFormat="1" ht="12.75">
      <c r="A22" s="160" t="s">
        <v>92</v>
      </c>
      <c r="B22" s="161"/>
      <c r="C22" s="156" t="s">
        <v>93</v>
      </c>
      <c r="D22" s="157">
        <v>3.7</v>
      </c>
      <c r="E22" s="156" t="s">
        <v>94</v>
      </c>
      <c r="F22" s="158">
        <v>3.1</v>
      </c>
      <c r="G22" s="156" t="s">
        <v>95</v>
      </c>
      <c r="H22" s="159">
        <v>0.5</v>
      </c>
      <c r="I22" s="13">
        <f t="shared" si="0"/>
        <v>3</v>
      </c>
    </row>
    <row r="23" spans="1:9" s="147" customFormat="1" ht="12.75">
      <c r="A23" s="162" t="s">
        <v>96</v>
      </c>
      <c r="B23" s="161"/>
      <c r="C23" s="156" t="s">
        <v>97</v>
      </c>
      <c r="D23" s="157">
        <v>9.8000000000000007</v>
      </c>
      <c r="E23" s="156" t="s">
        <v>98</v>
      </c>
      <c r="F23" s="158">
        <v>8.9</v>
      </c>
      <c r="G23" s="156" t="s">
        <v>99</v>
      </c>
      <c r="H23" s="159">
        <v>7.6</v>
      </c>
      <c r="I23" s="13">
        <f t="shared" si="0"/>
        <v>3</v>
      </c>
    </row>
    <row r="24" spans="1:9" s="147" customFormat="1" ht="12.75">
      <c r="A24" s="162" t="s">
        <v>100</v>
      </c>
      <c r="B24" s="161"/>
      <c r="C24" s="156" t="s">
        <v>101</v>
      </c>
      <c r="D24" s="157">
        <v>17.600000000000001</v>
      </c>
      <c r="E24" s="156" t="s">
        <v>102</v>
      </c>
      <c r="F24" s="158">
        <v>17</v>
      </c>
      <c r="G24" s="156" t="s">
        <v>103</v>
      </c>
      <c r="H24" s="159">
        <v>11.6</v>
      </c>
      <c r="I24" s="13">
        <f t="shared" si="0"/>
        <v>3</v>
      </c>
    </row>
    <row r="25" spans="1:9" s="147" customFormat="1" ht="12.75">
      <c r="A25" s="162" t="s">
        <v>104</v>
      </c>
      <c r="B25" s="161"/>
      <c r="C25" s="200" t="s">
        <v>105</v>
      </c>
      <c r="D25" s="157">
        <v>27.2</v>
      </c>
      <c r="E25" s="156" t="s">
        <v>106</v>
      </c>
      <c r="F25" s="158">
        <v>21.3</v>
      </c>
      <c r="G25" s="156"/>
      <c r="H25" s="159"/>
      <c r="I25" s="13">
        <v>1</v>
      </c>
    </row>
    <row r="26" spans="1:9" s="147" customFormat="1" ht="13.5" thickBot="1">
      <c r="A26" s="163" t="s">
        <v>107</v>
      </c>
      <c r="B26" s="161"/>
      <c r="C26" s="156" t="s">
        <v>108</v>
      </c>
      <c r="D26" s="157">
        <v>34.299999999999997</v>
      </c>
      <c r="E26" s="156" t="s">
        <v>109</v>
      </c>
      <c r="F26" s="158">
        <v>30.8</v>
      </c>
      <c r="G26" s="156"/>
      <c r="H26" s="159"/>
      <c r="I26" s="13">
        <f t="shared" si="0"/>
        <v>2</v>
      </c>
    </row>
    <row r="27" spans="1:9" s="147" customFormat="1" ht="13.5" thickBot="1">
      <c r="A27" s="303" t="s">
        <v>110</v>
      </c>
      <c r="B27" s="304"/>
      <c r="C27" s="304"/>
      <c r="D27" s="304"/>
      <c r="E27" s="304"/>
      <c r="F27" s="304"/>
      <c r="G27" s="304"/>
      <c r="H27" s="305"/>
      <c r="I27" s="153">
        <f t="shared" si="0"/>
        <v>0</v>
      </c>
    </row>
    <row r="28" spans="1:9" s="147" customFormat="1" ht="12.75">
      <c r="A28" s="160" t="s">
        <v>111</v>
      </c>
      <c r="B28" s="164"/>
      <c r="C28" s="156"/>
      <c r="D28" s="158">
        <v>48.8</v>
      </c>
      <c r="E28" s="156" t="s">
        <v>112</v>
      </c>
      <c r="F28" s="158">
        <v>43.1</v>
      </c>
      <c r="G28" s="165"/>
      <c r="H28" s="166"/>
      <c r="I28" s="13">
        <f t="shared" si="0"/>
        <v>1</v>
      </c>
    </row>
    <row r="29" spans="1:9" s="147" customFormat="1" ht="12.75">
      <c r="A29" s="162" t="s">
        <v>113</v>
      </c>
      <c r="B29" s="155"/>
      <c r="C29" s="167" t="s">
        <v>114</v>
      </c>
      <c r="D29" s="158">
        <v>31</v>
      </c>
      <c r="E29" s="156" t="s">
        <v>115</v>
      </c>
      <c r="F29" s="158">
        <v>27.9</v>
      </c>
      <c r="G29" s="156" t="s">
        <v>116</v>
      </c>
      <c r="H29" s="159">
        <v>23.9</v>
      </c>
      <c r="I29" s="13">
        <f t="shared" si="0"/>
        <v>3</v>
      </c>
    </row>
    <row r="30" spans="1:9" s="147" customFormat="1" ht="12.75">
      <c r="A30" s="162" t="s">
        <v>117</v>
      </c>
      <c r="B30" s="155"/>
      <c r="C30" s="156" t="s">
        <v>118</v>
      </c>
      <c r="D30" s="158">
        <v>22.5</v>
      </c>
      <c r="E30" s="167" t="s">
        <v>119</v>
      </c>
      <c r="F30" s="158">
        <v>19.100000000000001</v>
      </c>
      <c r="G30" s="167" t="s">
        <v>120</v>
      </c>
      <c r="H30" s="159">
        <v>16.3</v>
      </c>
      <c r="I30" s="13">
        <f t="shared" si="0"/>
        <v>3</v>
      </c>
    </row>
    <row r="31" spans="1:9" s="147" customFormat="1" ht="12.75">
      <c r="A31" s="162" t="s">
        <v>121</v>
      </c>
      <c r="B31" s="155"/>
      <c r="C31" s="156" t="s">
        <v>122</v>
      </c>
      <c r="D31" s="158">
        <v>16</v>
      </c>
      <c r="E31" s="156" t="s">
        <v>123</v>
      </c>
      <c r="F31" s="158">
        <v>15.9</v>
      </c>
      <c r="G31" s="167" t="s">
        <v>124</v>
      </c>
      <c r="H31" s="159">
        <v>14.3</v>
      </c>
      <c r="I31" s="13">
        <f t="shared" si="0"/>
        <v>3</v>
      </c>
    </row>
    <row r="32" spans="1:9" s="147" customFormat="1" ht="12.75">
      <c r="A32" s="162" t="s">
        <v>125</v>
      </c>
      <c r="B32" s="155"/>
      <c r="C32" s="156" t="s">
        <v>126</v>
      </c>
      <c r="D32" s="158">
        <v>14.1</v>
      </c>
      <c r="E32" s="167" t="s">
        <v>127</v>
      </c>
      <c r="F32" s="158">
        <v>13.1</v>
      </c>
      <c r="G32" s="200" t="s">
        <v>128</v>
      </c>
      <c r="H32" s="159">
        <v>12.9</v>
      </c>
      <c r="I32" s="13">
        <v>2</v>
      </c>
    </row>
    <row r="33" spans="1:10" s="147" customFormat="1" ht="13.5" thickBot="1">
      <c r="A33" s="162" t="s">
        <v>129</v>
      </c>
      <c r="B33" s="155"/>
      <c r="C33" s="167" t="s">
        <v>130</v>
      </c>
      <c r="D33" s="158">
        <v>11.6</v>
      </c>
      <c r="E33" s="167" t="s">
        <v>131</v>
      </c>
      <c r="F33" s="158">
        <v>11.2</v>
      </c>
      <c r="G33" s="156" t="s">
        <v>132</v>
      </c>
      <c r="H33" s="159">
        <v>10</v>
      </c>
      <c r="I33" s="13">
        <f t="shared" si="0"/>
        <v>3</v>
      </c>
    </row>
    <row r="34" spans="1:10" s="147" customFormat="1" ht="13.5" thickBot="1">
      <c r="A34" s="168" t="s">
        <v>129</v>
      </c>
      <c r="B34" s="169"/>
      <c r="C34" s="170" t="s">
        <v>133</v>
      </c>
      <c r="D34" s="171">
        <v>9.9</v>
      </c>
      <c r="E34" s="170" t="s">
        <v>134</v>
      </c>
      <c r="F34" s="171">
        <v>7.2</v>
      </c>
      <c r="G34" s="170"/>
      <c r="H34" s="172">
        <v>2.1</v>
      </c>
      <c r="I34" s="13">
        <f t="shared" si="0"/>
        <v>2</v>
      </c>
      <c r="J34" s="173">
        <f>SUM(I14:I34)</f>
        <v>49</v>
      </c>
    </row>
    <row r="35" spans="1:10" s="150" customFormat="1" ht="12">
      <c r="A35" s="151"/>
    </row>
    <row r="36" spans="1:10" ht="18.75" thickBot="1">
      <c r="A36" s="174"/>
      <c r="C36" s="150"/>
      <c r="D36" s="175"/>
      <c r="E36" s="150"/>
      <c r="F36" s="175"/>
      <c r="G36" s="150"/>
      <c r="H36" s="175"/>
      <c r="J36" s="26"/>
    </row>
    <row r="37" spans="1:10">
      <c r="A37" s="306" t="s">
        <v>135</v>
      </c>
      <c r="B37" s="307"/>
      <c r="C37" s="307"/>
      <c r="D37" s="307"/>
      <c r="E37" s="307"/>
      <c r="F37" s="307"/>
      <c r="G37" s="307"/>
      <c r="H37" s="308"/>
      <c r="J37" s="26"/>
    </row>
    <row r="38" spans="1:10">
      <c r="A38" s="309"/>
      <c r="B38" s="310"/>
      <c r="C38" s="310"/>
      <c r="D38" s="310"/>
      <c r="E38" s="310"/>
      <c r="F38" s="310"/>
      <c r="G38" s="310"/>
      <c r="H38" s="311"/>
      <c r="J38" s="26"/>
    </row>
    <row r="39" spans="1:10" ht="18.75" thickBot="1">
      <c r="A39" s="312"/>
      <c r="B39" s="313"/>
      <c r="C39" s="313"/>
      <c r="D39" s="313"/>
      <c r="E39" s="313"/>
      <c r="F39" s="313"/>
      <c r="G39" s="313"/>
      <c r="H39" s="314"/>
      <c r="J39" s="26"/>
    </row>
    <row r="40" spans="1:10" ht="18.75" thickBot="1">
      <c r="A40" s="174"/>
      <c r="C40" s="26"/>
      <c r="E40" s="26"/>
      <c r="G40" s="26"/>
      <c r="J40" s="26"/>
    </row>
    <row r="41" spans="1:10">
      <c r="A41" s="276" t="s">
        <v>136</v>
      </c>
      <c r="B41" s="277"/>
      <c r="C41" s="277"/>
      <c r="D41" s="277"/>
      <c r="E41" s="277"/>
      <c r="F41" s="277"/>
      <c r="G41" s="277"/>
      <c r="H41" s="278"/>
      <c r="J41" s="26"/>
    </row>
    <row r="42" spans="1:10">
      <c r="A42" s="279"/>
      <c r="B42" s="280"/>
      <c r="C42" s="280"/>
      <c r="D42" s="280"/>
      <c r="E42" s="280"/>
      <c r="F42" s="280"/>
      <c r="G42" s="280"/>
      <c r="H42" s="281"/>
      <c r="J42" s="26"/>
    </row>
    <row r="43" spans="1:10" ht="18.75" thickBot="1">
      <c r="A43" s="282"/>
      <c r="B43" s="283"/>
      <c r="C43" s="283"/>
      <c r="D43" s="283"/>
      <c r="E43" s="283"/>
      <c r="F43" s="283"/>
      <c r="G43" s="283"/>
      <c r="H43" s="284"/>
      <c r="J43" s="26"/>
    </row>
  </sheetData>
  <mergeCells count="12">
    <mergeCell ref="A41:H43"/>
    <mergeCell ref="A1:H1"/>
    <mergeCell ref="A2:H2"/>
    <mergeCell ref="A3:H3"/>
    <mergeCell ref="A4:H4"/>
    <mergeCell ref="A5:H5"/>
    <mergeCell ref="A7:H7"/>
    <mergeCell ref="A9:H11"/>
    <mergeCell ref="A13:H13"/>
    <mergeCell ref="A21:H21"/>
    <mergeCell ref="A27:H27"/>
    <mergeCell ref="A37:H39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1"/>
  <sheetViews>
    <sheetView zoomScale="70" zoomScaleNormal="70" workbookViewId="0">
      <selection activeCell="K23" sqref="K23"/>
    </sheetView>
  </sheetViews>
  <sheetFormatPr baseColWidth="10" defaultRowHeight="18.75"/>
  <cols>
    <col min="1" max="1" width="11.42578125" style="1"/>
    <col min="2" max="8" width="11.42578125" style="2"/>
    <col min="9" max="16384" width="11.42578125" style="1"/>
  </cols>
  <sheetData/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L126"/>
  <sheetViews>
    <sheetView workbookViewId="0">
      <selection sqref="A1:H1"/>
    </sheetView>
  </sheetViews>
  <sheetFormatPr baseColWidth="10" defaultRowHeight="18"/>
  <cols>
    <col min="1" max="1" width="5.5703125" style="137" bestFit="1" customWidth="1"/>
    <col min="2" max="2" width="3.42578125" style="26" customWidth="1"/>
    <col min="3" max="3" width="23.7109375" style="131" customWidth="1"/>
    <col min="4" max="4" width="4.85546875" style="130" bestFit="1" customWidth="1"/>
    <col min="5" max="5" width="23.7109375" style="131" customWidth="1"/>
    <col min="6" max="6" width="4.85546875" style="130" bestFit="1" customWidth="1"/>
    <col min="7" max="7" width="23.7109375" style="131" customWidth="1"/>
    <col min="8" max="8" width="4.85546875" style="130" bestFit="1" customWidth="1"/>
    <col min="9" max="9" width="1.85546875" style="26" bestFit="1" customWidth="1"/>
    <col min="10" max="10" width="3.5703125" bestFit="1" customWidth="1"/>
    <col min="11" max="11" width="16.5703125" style="26" bestFit="1" customWidth="1"/>
    <col min="12" max="12" width="2.140625" style="26" bestFit="1" customWidth="1"/>
    <col min="13" max="13" width="2" style="26" bestFit="1" customWidth="1"/>
    <col min="14" max="16384" width="11.42578125" style="26"/>
  </cols>
  <sheetData>
    <row r="1" spans="1:9" s="61" customFormat="1" ht="16.5" thickBot="1">
      <c r="A1" s="318" t="s">
        <v>77</v>
      </c>
      <c r="B1" s="318"/>
      <c r="C1" s="318"/>
      <c r="D1" s="318"/>
      <c r="E1" s="318"/>
      <c r="F1" s="318"/>
      <c r="G1" s="318"/>
      <c r="H1" s="318"/>
    </row>
    <row r="2" spans="1:9" s="61" customFormat="1" ht="16.5" thickBot="1">
      <c r="A2" s="319" t="s">
        <v>7</v>
      </c>
      <c r="B2" s="320"/>
      <c r="C2" s="320"/>
      <c r="D2" s="320"/>
      <c r="E2" s="320"/>
      <c r="F2" s="320"/>
      <c r="G2" s="320"/>
      <c r="H2" s="321"/>
    </row>
    <row r="3" spans="1:9" s="146" customFormat="1" ht="15.75">
      <c r="A3" s="322" t="s">
        <v>46</v>
      </c>
      <c r="B3" s="322"/>
      <c r="C3" s="322"/>
      <c r="D3" s="322"/>
      <c r="E3" s="322"/>
      <c r="F3" s="322"/>
      <c r="G3" s="322"/>
      <c r="H3" s="322"/>
    </row>
    <row r="4" spans="1:9" s="61" customFormat="1" ht="15">
      <c r="A4" s="323" t="s">
        <v>79</v>
      </c>
      <c r="B4" s="324"/>
      <c r="C4" s="324"/>
      <c r="D4" s="324"/>
      <c r="E4" s="324"/>
      <c r="F4" s="324"/>
      <c r="G4" s="324"/>
      <c r="H4" s="325"/>
    </row>
    <row r="5" spans="1:9" s="146" customFormat="1" ht="16.5" thickBot="1">
      <c r="A5" s="326" t="s">
        <v>204</v>
      </c>
      <c r="B5" s="326"/>
      <c r="C5" s="326"/>
      <c r="D5" s="326"/>
      <c r="E5" s="326"/>
      <c r="F5" s="326"/>
      <c r="G5" s="326"/>
      <c r="H5" s="326"/>
    </row>
    <row r="6" spans="1:9" s="201" customFormat="1" ht="12" thickBot="1">
      <c r="A6" s="315" t="s">
        <v>84</v>
      </c>
      <c r="B6" s="316"/>
      <c r="C6" s="316"/>
      <c r="D6" s="316"/>
      <c r="E6" s="316"/>
      <c r="F6" s="316"/>
      <c r="G6" s="316"/>
      <c r="H6" s="317"/>
    </row>
    <row r="7" spans="1:9" s="201" customFormat="1" ht="13.5" thickBot="1">
      <c r="A7" s="303" t="s">
        <v>110</v>
      </c>
      <c r="B7" s="304"/>
      <c r="C7" s="304"/>
      <c r="D7" s="304"/>
      <c r="E7" s="304"/>
      <c r="F7" s="304"/>
      <c r="G7" s="304"/>
      <c r="H7" s="305"/>
      <c r="I7" s="202">
        <f t="shared" ref="I7:I53" si="0">COUNTA(C7,E7,G7)</f>
        <v>0</v>
      </c>
    </row>
    <row r="8" spans="1:9" s="201" customFormat="1" ht="12.75">
      <c r="A8" s="343">
        <v>0.375</v>
      </c>
      <c r="B8" s="230"/>
      <c r="C8" s="231" t="s">
        <v>119</v>
      </c>
      <c r="D8" s="232" t="s">
        <v>10</v>
      </c>
      <c r="E8" s="231" t="s">
        <v>114</v>
      </c>
      <c r="F8" s="232">
        <v>122</v>
      </c>
      <c r="G8" s="233"/>
      <c r="H8" s="234"/>
      <c r="I8" s="205">
        <f t="shared" si="0"/>
        <v>2</v>
      </c>
    </row>
    <row r="9" spans="1:9" s="201" customFormat="1" ht="12.75">
      <c r="A9" s="344">
        <v>0.38125000000000003</v>
      </c>
      <c r="B9" s="203"/>
      <c r="C9" s="156" t="s">
        <v>112</v>
      </c>
      <c r="D9" s="157">
        <v>120</v>
      </c>
      <c r="E9" s="156" t="s">
        <v>122</v>
      </c>
      <c r="F9" s="157">
        <v>107</v>
      </c>
      <c r="G9" s="156" t="s">
        <v>118</v>
      </c>
      <c r="H9" s="206">
        <v>105</v>
      </c>
      <c r="I9" s="205">
        <f t="shared" si="0"/>
        <v>3</v>
      </c>
    </row>
    <row r="10" spans="1:9" s="201" customFormat="1" ht="12.75">
      <c r="A10" s="344">
        <v>0.38750000000000001</v>
      </c>
      <c r="B10" s="203"/>
      <c r="C10" s="156" t="s">
        <v>115</v>
      </c>
      <c r="D10" s="157">
        <v>99</v>
      </c>
      <c r="E10" s="156" t="s">
        <v>123</v>
      </c>
      <c r="F10" s="157">
        <v>94</v>
      </c>
      <c r="G10" s="204" t="s">
        <v>120</v>
      </c>
      <c r="H10" s="206">
        <v>92</v>
      </c>
      <c r="I10" s="205">
        <f t="shared" si="0"/>
        <v>3</v>
      </c>
    </row>
    <row r="11" spans="1:9" s="201" customFormat="1" ht="12.75">
      <c r="A11" s="344">
        <v>0.39374999999999999</v>
      </c>
      <c r="B11" s="203"/>
      <c r="C11" s="156" t="s">
        <v>116</v>
      </c>
      <c r="D11" s="157">
        <v>91</v>
      </c>
      <c r="E11" s="156" t="s">
        <v>126</v>
      </c>
      <c r="F11" s="157">
        <v>91</v>
      </c>
      <c r="G11" s="204" t="s">
        <v>130</v>
      </c>
      <c r="H11" s="206">
        <v>91</v>
      </c>
      <c r="I11" s="205">
        <f t="shared" si="0"/>
        <v>3</v>
      </c>
    </row>
    <row r="12" spans="1:9" s="201" customFormat="1" ht="12.75">
      <c r="A12" s="344">
        <v>0.4</v>
      </c>
      <c r="B12" s="203"/>
      <c r="C12" s="204" t="s">
        <v>131</v>
      </c>
      <c r="D12" s="157">
        <v>90</v>
      </c>
      <c r="E12" s="204" t="s">
        <v>124</v>
      </c>
      <c r="F12" s="157">
        <v>89</v>
      </c>
      <c r="G12" s="204" t="s">
        <v>127</v>
      </c>
      <c r="H12" s="206">
        <v>88</v>
      </c>
      <c r="I12" s="205">
        <f t="shared" si="0"/>
        <v>3</v>
      </c>
    </row>
    <row r="13" spans="1:9" s="201" customFormat="1" ht="13.5" thickBot="1">
      <c r="A13" s="344">
        <v>0.40625</v>
      </c>
      <c r="B13" s="207"/>
      <c r="C13" s="208" t="s">
        <v>133</v>
      </c>
      <c r="D13" s="209">
        <v>85</v>
      </c>
      <c r="E13" s="210" t="s">
        <v>132</v>
      </c>
      <c r="F13" s="209">
        <v>83</v>
      </c>
      <c r="G13" s="208" t="s">
        <v>134</v>
      </c>
      <c r="H13" s="211">
        <v>73</v>
      </c>
      <c r="I13" s="205">
        <f t="shared" si="0"/>
        <v>3</v>
      </c>
    </row>
    <row r="14" spans="1:9" s="201" customFormat="1" ht="13.5" thickBot="1">
      <c r="A14" s="303" t="s">
        <v>83</v>
      </c>
      <c r="B14" s="330"/>
      <c r="C14" s="330"/>
      <c r="D14" s="330"/>
      <c r="E14" s="330"/>
      <c r="F14" s="330"/>
      <c r="G14" s="330"/>
      <c r="H14" s="331"/>
      <c r="I14" s="202">
        <f t="shared" si="0"/>
        <v>0</v>
      </c>
    </row>
    <row r="15" spans="1:9" s="201" customFormat="1" ht="12.75">
      <c r="A15" s="344">
        <v>0.41249999999999998</v>
      </c>
      <c r="B15" s="203"/>
      <c r="C15" s="156" t="s">
        <v>76</v>
      </c>
      <c r="D15" s="157">
        <v>129</v>
      </c>
      <c r="E15" s="156" t="s">
        <v>75</v>
      </c>
      <c r="F15" s="157">
        <v>115</v>
      </c>
      <c r="G15" s="156"/>
      <c r="H15" s="206"/>
      <c r="I15" s="205">
        <f t="shared" si="0"/>
        <v>2</v>
      </c>
    </row>
    <row r="16" spans="1:9" s="201" customFormat="1" ht="12.75">
      <c r="A16" s="344">
        <v>0.41875000000000001</v>
      </c>
      <c r="B16" s="203"/>
      <c r="C16" s="156" t="s">
        <v>74</v>
      </c>
      <c r="D16" s="157">
        <v>103</v>
      </c>
      <c r="E16" s="156" t="s">
        <v>71</v>
      </c>
      <c r="F16" s="157">
        <v>101</v>
      </c>
      <c r="G16" s="156" t="s">
        <v>69</v>
      </c>
      <c r="H16" s="206">
        <v>99</v>
      </c>
      <c r="I16" s="205">
        <f t="shared" si="0"/>
        <v>3</v>
      </c>
    </row>
    <row r="17" spans="1:10" s="201" customFormat="1" ht="12.75">
      <c r="A17" s="344">
        <v>0.42499999999999999</v>
      </c>
      <c r="B17" s="203"/>
      <c r="C17" s="156" t="s">
        <v>70</v>
      </c>
      <c r="D17" s="157">
        <v>95</v>
      </c>
      <c r="E17" s="156" t="s">
        <v>67</v>
      </c>
      <c r="F17" s="157">
        <v>90</v>
      </c>
      <c r="G17" s="156" t="s">
        <v>58</v>
      </c>
      <c r="H17" s="206">
        <v>87</v>
      </c>
      <c r="I17" s="205">
        <f t="shared" si="0"/>
        <v>3</v>
      </c>
    </row>
    <row r="18" spans="1:10" s="201" customFormat="1" ht="12.75">
      <c r="A18" s="344">
        <v>0.43125000000000002</v>
      </c>
      <c r="B18" s="203"/>
      <c r="C18" s="156" t="s">
        <v>73</v>
      </c>
      <c r="D18" s="157">
        <v>86</v>
      </c>
      <c r="E18" s="156" t="s">
        <v>65</v>
      </c>
      <c r="F18" s="157">
        <v>85</v>
      </c>
      <c r="G18" s="200" t="s">
        <v>68</v>
      </c>
      <c r="H18" s="206">
        <v>84</v>
      </c>
      <c r="I18" s="205">
        <v>2</v>
      </c>
    </row>
    <row r="19" spans="1:10" s="201" customFormat="1" ht="12.75">
      <c r="A19" s="344">
        <v>0.4375</v>
      </c>
      <c r="B19" s="203"/>
      <c r="C19" s="156" t="s">
        <v>55</v>
      </c>
      <c r="D19" s="157">
        <v>83</v>
      </c>
      <c r="E19" s="156" t="s">
        <v>61</v>
      </c>
      <c r="F19" s="157">
        <v>83</v>
      </c>
      <c r="G19" s="156" t="s">
        <v>57</v>
      </c>
      <c r="H19" s="206">
        <v>82</v>
      </c>
      <c r="I19" s="205">
        <f t="shared" si="0"/>
        <v>3</v>
      </c>
    </row>
    <row r="20" spans="1:10" s="201" customFormat="1" ht="12.75">
      <c r="A20" s="344">
        <v>0.44374999999999998</v>
      </c>
      <c r="B20" s="203"/>
      <c r="C20" s="156" t="s">
        <v>63</v>
      </c>
      <c r="D20" s="157">
        <v>82</v>
      </c>
      <c r="E20" s="156" t="s">
        <v>59</v>
      </c>
      <c r="F20" s="157">
        <v>79</v>
      </c>
      <c r="G20" s="156" t="s">
        <v>47</v>
      </c>
      <c r="H20" s="206">
        <v>76</v>
      </c>
      <c r="I20" s="205">
        <f t="shared" si="0"/>
        <v>3</v>
      </c>
    </row>
    <row r="21" spans="1:10" s="201" customFormat="1" ht="13.5" thickBot="1">
      <c r="A21" s="344">
        <v>0.45</v>
      </c>
      <c r="B21" s="203"/>
      <c r="C21" s="156" t="s">
        <v>51</v>
      </c>
      <c r="D21" s="157">
        <v>75</v>
      </c>
      <c r="E21" s="156" t="s">
        <v>49</v>
      </c>
      <c r="F21" s="157">
        <v>74</v>
      </c>
      <c r="G21" s="156" t="s">
        <v>53</v>
      </c>
      <c r="H21" s="206">
        <v>70</v>
      </c>
      <c r="I21" s="205">
        <f t="shared" si="0"/>
        <v>3</v>
      </c>
    </row>
    <row r="22" spans="1:10" s="201" customFormat="1" ht="13.5" thickBot="1">
      <c r="A22" s="303" t="s">
        <v>205</v>
      </c>
      <c r="B22" s="304"/>
      <c r="C22" s="304"/>
      <c r="D22" s="304"/>
      <c r="E22" s="304"/>
      <c r="F22" s="304"/>
      <c r="G22" s="304"/>
      <c r="H22" s="305"/>
      <c r="I22" s="202">
        <f t="shared" si="0"/>
        <v>0</v>
      </c>
    </row>
    <row r="23" spans="1:10" s="201" customFormat="1" ht="12.75">
      <c r="A23" s="338">
        <v>0.45624999999999999</v>
      </c>
      <c r="B23" s="203"/>
      <c r="C23" s="156" t="s">
        <v>93</v>
      </c>
      <c r="D23" s="157">
        <v>85</v>
      </c>
      <c r="E23" s="156" t="s">
        <v>94</v>
      </c>
      <c r="F23" s="157">
        <v>84</v>
      </c>
      <c r="G23" s="156" t="s">
        <v>95</v>
      </c>
      <c r="H23" s="206">
        <v>76</v>
      </c>
      <c r="I23" s="205">
        <f t="shared" si="0"/>
        <v>3</v>
      </c>
    </row>
    <row r="24" spans="1:10" s="201" customFormat="1" ht="12.75">
      <c r="A24" s="339">
        <v>0.46250000000000002</v>
      </c>
      <c r="B24" s="203"/>
      <c r="C24" s="156" t="s">
        <v>99</v>
      </c>
      <c r="D24" s="157">
        <v>91</v>
      </c>
      <c r="E24" s="156" t="s">
        <v>98</v>
      </c>
      <c r="F24" s="157">
        <v>88</v>
      </c>
      <c r="G24" s="156" t="s">
        <v>97</v>
      </c>
      <c r="H24" s="206">
        <v>86</v>
      </c>
      <c r="I24" s="205">
        <f t="shared" si="0"/>
        <v>3</v>
      </c>
    </row>
    <row r="25" spans="1:10" s="201" customFormat="1" ht="13.5" thickBot="1">
      <c r="A25" s="339">
        <v>0.46875</v>
      </c>
      <c r="B25" s="203"/>
      <c r="C25" s="156" t="s">
        <v>101</v>
      </c>
      <c r="D25" s="157">
        <v>100</v>
      </c>
      <c r="E25" s="156" t="s">
        <v>102</v>
      </c>
      <c r="F25" s="157">
        <v>94</v>
      </c>
      <c r="G25" s="156" t="s">
        <v>103</v>
      </c>
      <c r="H25" s="206">
        <v>94</v>
      </c>
      <c r="I25" s="205">
        <f t="shared" si="0"/>
        <v>3</v>
      </c>
    </row>
    <row r="26" spans="1:10" s="201" customFormat="1" ht="13.5" thickBot="1">
      <c r="A26" s="340">
        <v>0.47500000000000098</v>
      </c>
      <c r="B26" s="207"/>
      <c r="C26" s="210" t="s">
        <v>108</v>
      </c>
      <c r="D26" s="209">
        <v>111</v>
      </c>
      <c r="E26" s="210" t="s">
        <v>109</v>
      </c>
      <c r="F26" s="209">
        <v>102</v>
      </c>
      <c r="G26" s="210" t="s">
        <v>106</v>
      </c>
      <c r="H26" s="211">
        <v>100</v>
      </c>
      <c r="I26" s="205">
        <f t="shared" si="0"/>
        <v>3</v>
      </c>
      <c r="J26" s="212">
        <f>SUM(I8:I26)</f>
        <v>48</v>
      </c>
    </row>
    <row r="27" spans="1:10" s="201" customFormat="1" ht="13.5" thickBot="1">
      <c r="A27" s="213"/>
      <c r="B27" s="147"/>
      <c r="C27" s="147"/>
      <c r="D27" s="147"/>
      <c r="E27" s="147"/>
      <c r="F27" s="147"/>
      <c r="G27" s="147"/>
      <c r="H27" s="147"/>
      <c r="I27" s="202">
        <f t="shared" si="0"/>
        <v>0</v>
      </c>
    </row>
    <row r="28" spans="1:10" s="201" customFormat="1" ht="13.5" thickBot="1">
      <c r="A28" s="332" t="s">
        <v>206</v>
      </c>
      <c r="B28" s="333"/>
      <c r="C28" s="333"/>
      <c r="D28" s="333"/>
      <c r="E28" s="333"/>
      <c r="F28" s="333"/>
      <c r="G28" s="333"/>
      <c r="H28" s="334"/>
      <c r="I28" s="202">
        <f t="shared" si="0"/>
        <v>0</v>
      </c>
    </row>
    <row r="29" spans="1:10" s="201" customFormat="1" ht="13.5" thickBot="1">
      <c r="A29" s="303" t="s">
        <v>207</v>
      </c>
      <c r="B29" s="304"/>
      <c r="C29" s="304"/>
      <c r="D29" s="304"/>
      <c r="E29" s="304"/>
      <c r="F29" s="304"/>
      <c r="G29" s="304"/>
      <c r="H29" s="305"/>
      <c r="I29" s="202">
        <f t="shared" si="0"/>
        <v>0</v>
      </c>
    </row>
    <row r="30" spans="1:10" s="201" customFormat="1" ht="12.75">
      <c r="A30" s="344">
        <v>0.48125000000000101</v>
      </c>
      <c r="B30" s="164"/>
      <c r="C30" s="156" t="s">
        <v>164</v>
      </c>
      <c r="D30" s="214">
        <v>0</v>
      </c>
      <c r="E30" s="156" t="s">
        <v>163</v>
      </c>
      <c r="F30" s="214">
        <v>0</v>
      </c>
      <c r="G30" s="215" t="s">
        <v>162</v>
      </c>
      <c r="H30" s="216">
        <v>26.9</v>
      </c>
      <c r="I30" s="205">
        <f t="shared" si="0"/>
        <v>3</v>
      </c>
    </row>
    <row r="31" spans="1:10" s="201" customFormat="1" ht="12.75">
      <c r="A31" s="344">
        <v>0.48750000000000099</v>
      </c>
      <c r="B31" s="155"/>
      <c r="C31" s="156" t="s">
        <v>161</v>
      </c>
      <c r="D31" s="214">
        <v>47.1</v>
      </c>
      <c r="E31" s="156" t="s">
        <v>160</v>
      </c>
      <c r="F31" s="214">
        <v>41.4</v>
      </c>
      <c r="G31" s="215" t="s">
        <v>159</v>
      </c>
      <c r="H31" s="216">
        <v>39.200000000000003</v>
      </c>
      <c r="I31" s="205">
        <f t="shared" si="0"/>
        <v>3</v>
      </c>
    </row>
    <row r="32" spans="1:10" s="201" customFormat="1" ht="12.75">
      <c r="A32" s="344">
        <v>0.49375000000000102</v>
      </c>
      <c r="B32" s="155"/>
      <c r="C32" s="156" t="s">
        <v>158</v>
      </c>
      <c r="D32" s="214">
        <v>40.4</v>
      </c>
      <c r="E32" s="156" t="s">
        <v>157</v>
      </c>
      <c r="F32" s="214">
        <v>18.399999999999999</v>
      </c>
      <c r="G32" s="215" t="s">
        <v>156</v>
      </c>
      <c r="H32" s="216">
        <v>29.2</v>
      </c>
      <c r="I32" s="205">
        <f t="shared" si="0"/>
        <v>3</v>
      </c>
    </row>
    <row r="33" spans="1:9" s="201" customFormat="1" ht="12.75">
      <c r="A33" s="344">
        <v>0.500000000000001</v>
      </c>
      <c r="B33" s="155"/>
      <c r="C33" s="156" t="s">
        <v>169</v>
      </c>
      <c r="D33" s="214">
        <v>51.5</v>
      </c>
      <c r="E33" s="156" t="s">
        <v>168</v>
      </c>
      <c r="F33" s="214">
        <v>0</v>
      </c>
      <c r="G33" s="215" t="s">
        <v>167</v>
      </c>
      <c r="H33" s="216">
        <v>54</v>
      </c>
      <c r="I33" s="205">
        <f t="shared" si="0"/>
        <v>3</v>
      </c>
    </row>
    <row r="34" spans="1:9" s="201" customFormat="1" ht="12.75">
      <c r="A34" s="344">
        <v>0.50625000000000098</v>
      </c>
      <c r="B34" s="155"/>
      <c r="C34" s="217" t="s">
        <v>173</v>
      </c>
      <c r="D34" s="214">
        <v>0</v>
      </c>
      <c r="E34" s="156" t="s">
        <v>166</v>
      </c>
      <c r="F34" s="214">
        <v>33.299999999999997</v>
      </c>
      <c r="G34" s="215"/>
      <c r="H34" s="216"/>
      <c r="I34" s="205">
        <f t="shared" si="0"/>
        <v>2</v>
      </c>
    </row>
    <row r="35" spans="1:9" s="201" customFormat="1" ht="13.5" thickBot="1">
      <c r="A35" s="344">
        <v>0.51250000000000095</v>
      </c>
      <c r="B35" s="155"/>
      <c r="C35" s="217" t="s">
        <v>172</v>
      </c>
      <c r="D35" s="214">
        <v>54</v>
      </c>
      <c r="E35" s="217" t="s">
        <v>171</v>
      </c>
      <c r="F35" s="214">
        <v>46.2</v>
      </c>
      <c r="G35" s="342" t="s">
        <v>170</v>
      </c>
      <c r="H35" s="216">
        <v>29.3</v>
      </c>
      <c r="I35" s="205">
        <v>2</v>
      </c>
    </row>
    <row r="36" spans="1:9" s="201" customFormat="1" ht="13.5" thickBot="1">
      <c r="A36" s="303" t="s">
        <v>208</v>
      </c>
      <c r="B36" s="304"/>
      <c r="C36" s="304"/>
      <c r="D36" s="304"/>
      <c r="E36" s="304"/>
      <c r="F36" s="304"/>
      <c r="G36" s="304"/>
      <c r="H36" s="305"/>
      <c r="I36" s="202">
        <f t="shared" si="0"/>
        <v>0</v>
      </c>
    </row>
    <row r="37" spans="1:9" s="201" customFormat="1" ht="12.75">
      <c r="A37" s="344">
        <v>0.51875000000000104</v>
      </c>
      <c r="B37" s="164"/>
      <c r="C37" s="165" t="s">
        <v>177</v>
      </c>
      <c r="D37" s="219">
        <v>33.200000000000003</v>
      </c>
      <c r="E37" s="165" t="s">
        <v>176</v>
      </c>
      <c r="F37" s="219">
        <v>0</v>
      </c>
      <c r="G37" s="220" t="s">
        <v>174</v>
      </c>
      <c r="H37" s="221">
        <v>21.8</v>
      </c>
      <c r="I37" s="205">
        <f t="shared" si="0"/>
        <v>3</v>
      </c>
    </row>
    <row r="38" spans="1:9" s="201" customFormat="1" ht="12.75">
      <c r="A38" s="344">
        <v>0.52500000000000102</v>
      </c>
      <c r="B38" s="155"/>
      <c r="C38" s="156" t="s">
        <v>180</v>
      </c>
      <c r="D38" s="214">
        <v>28.4</v>
      </c>
      <c r="E38" s="156" t="s">
        <v>179</v>
      </c>
      <c r="F38" s="214">
        <v>0</v>
      </c>
      <c r="G38" s="215" t="s">
        <v>178</v>
      </c>
      <c r="H38" s="216">
        <v>44.1</v>
      </c>
      <c r="I38" s="205">
        <f t="shared" si="0"/>
        <v>3</v>
      </c>
    </row>
    <row r="39" spans="1:9" s="201" customFormat="1" ht="12.75">
      <c r="A39" s="344">
        <v>0.531250000000001</v>
      </c>
      <c r="B39" s="155"/>
      <c r="C39" s="156" t="s">
        <v>183</v>
      </c>
      <c r="D39" s="214">
        <v>0</v>
      </c>
      <c r="E39" s="156" t="s">
        <v>182</v>
      </c>
      <c r="F39" s="214">
        <v>54</v>
      </c>
      <c r="G39" s="215" t="s">
        <v>181</v>
      </c>
      <c r="H39" s="216">
        <v>41</v>
      </c>
      <c r="I39" s="205">
        <f t="shared" si="0"/>
        <v>3</v>
      </c>
    </row>
    <row r="40" spans="1:9" s="201" customFormat="1" ht="12.75">
      <c r="A40" s="344">
        <v>0.53750000000000098</v>
      </c>
      <c r="B40" s="155"/>
      <c r="C40" s="200" t="s">
        <v>186</v>
      </c>
      <c r="D40" s="214">
        <v>0</v>
      </c>
      <c r="E40" s="156" t="s">
        <v>185</v>
      </c>
      <c r="F40" s="214">
        <v>0</v>
      </c>
      <c r="G40" s="342" t="s">
        <v>184</v>
      </c>
      <c r="H40" s="216">
        <v>0</v>
      </c>
      <c r="I40" s="205">
        <v>1</v>
      </c>
    </row>
    <row r="41" spans="1:9" s="201" customFormat="1" ht="12.75">
      <c r="A41" s="344">
        <v>0.54375000000000095</v>
      </c>
      <c r="B41" s="155"/>
      <c r="C41" s="200" t="s">
        <v>188</v>
      </c>
      <c r="D41" s="214">
        <v>0</v>
      </c>
      <c r="E41" s="156" t="s">
        <v>187</v>
      </c>
      <c r="F41" s="214">
        <v>0</v>
      </c>
      <c r="G41" s="217" t="s">
        <v>192</v>
      </c>
      <c r="H41" s="216">
        <v>0</v>
      </c>
      <c r="I41" s="205">
        <v>2</v>
      </c>
    </row>
    <row r="42" spans="1:9" s="201" customFormat="1" ht="13.5" thickBot="1">
      <c r="A42" s="340">
        <v>0.54999999999999993</v>
      </c>
      <c r="B42" s="169"/>
      <c r="C42" s="222" t="s">
        <v>191</v>
      </c>
      <c r="D42" s="223">
        <v>0</v>
      </c>
      <c r="E42" s="222" t="s">
        <v>190</v>
      </c>
      <c r="F42" s="223">
        <v>0</v>
      </c>
      <c r="G42" s="222" t="s">
        <v>189</v>
      </c>
      <c r="H42" s="224">
        <v>35.1</v>
      </c>
      <c r="I42" s="205">
        <f t="shared" si="0"/>
        <v>3</v>
      </c>
    </row>
    <row r="43" spans="1:9" s="201" customFormat="1" ht="13.5" thickBot="1">
      <c r="A43" s="303" t="s">
        <v>209</v>
      </c>
      <c r="B43" s="304"/>
      <c r="C43" s="304"/>
      <c r="D43" s="304"/>
      <c r="E43" s="304"/>
      <c r="F43" s="304"/>
      <c r="G43" s="304"/>
      <c r="H43" s="305"/>
      <c r="I43" s="202">
        <f t="shared" si="0"/>
        <v>0</v>
      </c>
    </row>
    <row r="44" spans="1:9" s="201" customFormat="1" ht="12.75">
      <c r="A44" s="344">
        <v>0.55625000000000102</v>
      </c>
      <c r="B44" s="155"/>
      <c r="C44" s="156" t="s">
        <v>198</v>
      </c>
      <c r="D44" s="214">
        <v>0</v>
      </c>
      <c r="E44" s="156" t="s">
        <v>200</v>
      </c>
      <c r="F44" s="214">
        <v>0</v>
      </c>
      <c r="G44" s="215" t="s">
        <v>202</v>
      </c>
      <c r="H44" s="216">
        <v>0</v>
      </c>
      <c r="I44" s="205">
        <f t="shared" si="0"/>
        <v>3</v>
      </c>
    </row>
    <row r="45" spans="1:9" s="201" customFormat="1" ht="13.5" thickBot="1">
      <c r="A45" s="225">
        <v>0.562500000000001</v>
      </c>
      <c r="B45" s="169"/>
      <c r="C45" s="210" t="s">
        <v>199</v>
      </c>
      <c r="D45" s="223">
        <v>0</v>
      </c>
      <c r="E45" s="222" t="s">
        <v>201</v>
      </c>
      <c r="F45" s="223">
        <v>0</v>
      </c>
      <c r="G45" s="226" t="s">
        <v>203</v>
      </c>
      <c r="H45" s="224">
        <v>0</v>
      </c>
      <c r="I45" s="205">
        <f t="shared" si="0"/>
        <v>3</v>
      </c>
    </row>
    <row r="46" spans="1:9" s="201" customFormat="1" ht="12" thickBot="1"/>
    <row r="47" spans="1:9" s="201" customFormat="1" ht="13.5" thickBot="1">
      <c r="A47" s="327" t="s">
        <v>100</v>
      </c>
      <c r="B47" s="328"/>
      <c r="C47" s="328"/>
      <c r="D47" s="328"/>
      <c r="E47" s="328"/>
      <c r="F47" s="328"/>
      <c r="G47" s="328"/>
      <c r="H47" s="329"/>
      <c r="I47" s="202">
        <f t="shared" si="0"/>
        <v>0</v>
      </c>
    </row>
    <row r="48" spans="1:9" s="201" customFormat="1" ht="13.5" thickBot="1">
      <c r="A48" s="303" t="s">
        <v>210</v>
      </c>
      <c r="B48" s="304"/>
      <c r="C48" s="304"/>
      <c r="D48" s="304"/>
      <c r="E48" s="304"/>
      <c r="F48" s="304"/>
      <c r="G48" s="304"/>
      <c r="H48" s="305"/>
      <c r="I48" s="202">
        <f t="shared" si="0"/>
        <v>0</v>
      </c>
    </row>
    <row r="49" spans="1:12" s="201" customFormat="1" ht="12.75">
      <c r="A49" s="338">
        <v>0.375</v>
      </c>
      <c r="B49" s="155"/>
      <c r="C49" s="156" t="s">
        <v>197</v>
      </c>
      <c r="D49" s="214">
        <v>0</v>
      </c>
      <c r="E49" s="156" t="s">
        <v>196</v>
      </c>
      <c r="F49" s="214">
        <v>0</v>
      </c>
      <c r="G49" s="215" t="s">
        <v>195</v>
      </c>
      <c r="H49" s="216">
        <v>0</v>
      </c>
      <c r="I49" s="205">
        <f t="shared" si="0"/>
        <v>3</v>
      </c>
    </row>
    <row r="50" spans="1:12" s="201" customFormat="1" ht="12.75">
      <c r="A50" s="339">
        <v>0.38125000000000003</v>
      </c>
      <c r="B50" s="155"/>
      <c r="C50" s="217" t="s">
        <v>153</v>
      </c>
      <c r="D50" s="214">
        <v>46.7</v>
      </c>
      <c r="E50" s="217" t="s">
        <v>194</v>
      </c>
      <c r="F50" s="214">
        <v>0</v>
      </c>
      <c r="G50" s="218" t="s">
        <v>193</v>
      </c>
      <c r="H50" s="216">
        <v>0</v>
      </c>
      <c r="I50" s="205">
        <f t="shared" si="0"/>
        <v>3</v>
      </c>
    </row>
    <row r="51" spans="1:12" s="201" customFormat="1" ht="12.75">
      <c r="A51" s="339">
        <v>0.38750000000000001</v>
      </c>
      <c r="B51" s="155"/>
      <c r="C51" s="156" t="s">
        <v>148</v>
      </c>
      <c r="D51" s="214">
        <v>0</v>
      </c>
      <c r="E51" s="156" t="s">
        <v>147</v>
      </c>
      <c r="F51" s="214">
        <v>0</v>
      </c>
      <c r="G51" s="215" t="s">
        <v>146</v>
      </c>
      <c r="H51" s="216">
        <v>54</v>
      </c>
      <c r="I51" s="205">
        <f t="shared" si="0"/>
        <v>3</v>
      </c>
    </row>
    <row r="52" spans="1:12" s="201" customFormat="1" ht="13.5" thickBot="1">
      <c r="A52" s="339">
        <v>0.39374999999999999</v>
      </c>
      <c r="B52" s="155"/>
      <c r="C52" s="156" t="s">
        <v>152</v>
      </c>
      <c r="D52" s="214">
        <v>38.4</v>
      </c>
      <c r="E52" s="156" t="s">
        <v>150</v>
      </c>
      <c r="F52" s="214">
        <v>0</v>
      </c>
      <c r="G52" s="215"/>
      <c r="H52" s="216"/>
      <c r="I52" s="205">
        <f t="shared" si="0"/>
        <v>2</v>
      </c>
    </row>
    <row r="53" spans="1:12" s="201" customFormat="1" ht="13.5" thickBot="1">
      <c r="A53" s="340">
        <v>0.4</v>
      </c>
      <c r="B53" s="169"/>
      <c r="C53" s="210" t="s">
        <v>151</v>
      </c>
      <c r="D53" s="223">
        <v>0</v>
      </c>
      <c r="E53" s="226" t="s">
        <v>149</v>
      </c>
      <c r="F53" s="223">
        <v>0</v>
      </c>
      <c r="G53" s="226"/>
      <c r="H53" s="224"/>
      <c r="I53" s="205">
        <f t="shared" si="0"/>
        <v>2</v>
      </c>
      <c r="J53" s="212">
        <f>SUM(I30:I53)</f>
        <v>50</v>
      </c>
    </row>
    <row r="54" spans="1:12" s="201" customFormat="1" ht="13.5" thickBot="1">
      <c r="J54" s="227">
        <f>SUM(J26+J53)</f>
        <v>98</v>
      </c>
      <c r="L54" s="147"/>
    </row>
    <row r="55" spans="1:12" s="201" customFormat="1" ht="12.75">
      <c r="L55" s="147"/>
    </row>
    <row r="56" spans="1:12" s="201" customFormat="1" ht="12.75">
      <c r="L56" s="147"/>
    </row>
    <row r="57" spans="1:12" s="201" customFormat="1" ht="11.25"/>
    <row r="58" spans="1:12" s="201" customFormat="1" ht="11.25">
      <c r="A58" s="228"/>
      <c r="D58" s="229"/>
      <c r="F58" s="229"/>
      <c r="H58" s="229"/>
    </row>
    <row r="59" spans="1:12" s="201" customFormat="1" ht="11.25">
      <c r="A59" s="228"/>
      <c r="D59" s="229"/>
      <c r="F59" s="229"/>
      <c r="H59" s="229"/>
    </row>
    <row r="60" spans="1:12" s="201" customFormat="1" ht="11.25">
      <c r="A60" s="228"/>
      <c r="D60" s="229"/>
      <c r="F60" s="229"/>
      <c r="H60" s="229"/>
    </row>
    <row r="61" spans="1:12" s="201" customFormat="1" ht="11.25">
      <c r="A61" s="228"/>
      <c r="D61" s="229"/>
      <c r="F61" s="229"/>
      <c r="H61" s="229"/>
    </row>
    <row r="62" spans="1:12" s="201" customFormat="1" ht="11.25">
      <c r="A62" s="228"/>
      <c r="D62" s="229"/>
      <c r="F62" s="229"/>
      <c r="H62" s="229"/>
    </row>
    <row r="63" spans="1:12" s="201" customFormat="1" ht="11.25">
      <c r="A63" s="228"/>
      <c r="D63" s="229"/>
      <c r="F63" s="229"/>
      <c r="H63" s="229"/>
    </row>
    <row r="64" spans="1:12" s="201" customFormat="1" ht="11.25">
      <c r="A64" s="228"/>
      <c r="D64" s="229"/>
      <c r="F64" s="229"/>
      <c r="H64" s="229"/>
    </row>
    <row r="65" spans="1:11" s="201" customFormat="1" ht="11.25">
      <c r="A65" s="228"/>
      <c r="D65" s="229"/>
      <c r="F65" s="229"/>
      <c r="H65" s="229"/>
    </row>
    <row r="66" spans="1:11" s="201" customFormat="1" ht="11.25">
      <c r="A66" s="228"/>
      <c r="D66" s="229"/>
      <c r="F66" s="229"/>
      <c r="H66" s="229"/>
    </row>
    <row r="67" spans="1:11" s="201" customFormat="1" ht="11.25">
      <c r="A67" s="228"/>
      <c r="D67" s="229"/>
      <c r="F67" s="229"/>
      <c r="H67" s="229"/>
    </row>
    <row r="68" spans="1:11" s="201" customFormat="1" ht="11.25">
      <c r="A68" s="228"/>
      <c r="D68" s="229"/>
      <c r="F68" s="229"/>
      <c r="H68" s="229"/>
    </row>
    <row r="69" spans="1:11" s="201" customFormat="1" ht="11.25">
      <c r="A69" s="228"/>
      <c r="D69" s="229"/>
      <c r="F69" s="229"/>
      <c r="H69" s="229"/>
    </row>
    <row r="70" spans="1:11" s="201" customFormat="1" ht="11.25">
      <c r="A70" s="228"/>
      <c r="D70" s="229"/>
      <c r="F70" s="229"/>
      <c r="H70" s="229"/>
    </row>
    <row r="71" spans="1:11" s="201" customFormat="1" ht="11.25">
      <c r="A71" s="228"/>
      <c r="D71" s="229"/>
      <c r="F71" s="229"/>
      <c r="H71" s="229"/>
    </row>
    <row r="72" spans="1:11" s="201" customFormat="1" ht="11.25">
      <c r="A72" s="228"/>
      <c r="D72" s="229"/>
      <c r="F72" s="229"/>
      <c r="H72" s="229"/>
    </row>
    <row r="73" spans="1:11" s="201" customFormat="1" ht="11.25">
      <c r="A73" s="228"/>
      <c r="D73" s="229"/>
      <c r="F73" s="229"/>
      <c r="H73" s="229"/>
    </row>
    <row r="74" spans="1:11" s="201" customFormat="1" ht="11.25">
      <c r="A74" s="228"/>
      <c r="D74" s="229"/>
      <c r="F74" s="229"/>
      <c r="H74" s="229"/>
    </row>
    <row r="75" spans="1:11" s="201" customFormat="1" ht="11.25">
      <c r="A75" s="228"/>
      <c r="D75" s="229"/>
      <c r="F75" s="229"/>
      <c r="H75" s="229"/>
    </row>
    <row r="76" spans="1:11" s="201" customFormat="1" ht="11.25">
      <c r="A76" s="228"/>
      <c r="D76" s="229"/>
      <c r="F76" s="229"/>
      <c r="H76" s="229"/>
    </row>
    <row r="77" spans="1:11" s="201" customFormat="1" ht="12.75">
      <c r="A77" s="228"/>
      <c r="D77" s="229"/>
      <c r="F77" s="229"/>
      <c r="H77" s="229"/>
      <c r="K77" s="147"/>
    </row>
    <row r="78" spans="1:11" s="201" customFormat="1" ht="12.75">
      <c r="A78" s="228"/>
      <c r="D78" s="229"/>
      <c r="F78" s="229"/>
      <c r="H78" s="229"/>
      <c r="K78" s="147"/>
    </row>
    <row r="79" spans="1:11" s="201" customFormat="1" ht="12.75">
      <c r="A79" s="228"/>
      <c r="D79" s="229"/>
      <c r="F79" s="229"/>
      <c r="H79" s="229"/>
      <c r="K79" s="147"/>
    </row>
    <row r="80" spans="1:11" s="201" customFormat="1" ht="12.75">
      <c r="A80" s="228"/>
      <c r="D80" s="229"/>
      <c r="F80" s="229"/>
      <c r="H80" s="229"/>
      <c r="K80" s="147"/>
    </row>
    <row r="81" spans="1:11" s="201" customFormat="1" ht="12.75">
      <c r="A81" s="228"/>
      <c r="D81" s="229"/>
      <c r="F81" s="229"/>
      <c r="H81" s="229"/>
      <c r="K81" s="147"/>
    </row>
    <row r="82" spans="1:11" s="201" customFormat="1" ht="12.75">
      <c r="A82" s="228"/>
      <c r="D82" s="229"/>
      <c r="F82" s="229"/>
      <c r="H82" s="229"/>
      <c r="K82" s="147"/>
    </row>
    <row r="83" spans="1:11" s="201" customFormat="1" ht="12.75">
      <c r="A83" s="228"/>
      <c r="D83" s="229"/>
      <c r="F83" s="229"/>
      <c r="H83" s="229"/>
      <c r="K83" s="147"/>
    </row>
    <row r="84" spans="1:11" s="201" customFormat="1" ht="12.75">
      <c r="A84" s="228"/>
      <c r="D84" s="229"/>
      <c r="F84" s="229"/>
      <c r="H84" s="229"/>
      <c r="K84" s="147"/>
    </row>
    <row r="85" spans="1:11" s="201" customFormat="1" ht="12.75">
      <c r="A85" s="228"/>
      <c r="D85" s="229"/>
      <c r="F85" s="229"/>
      <c r="H85" s="229"/>
      <c r="K85" s="147"/>
    </row>
    <row r="86" spans="1:11" s="201" customFormat="1" ht="12.75">
      <c r="A86" s="228"/>
      <c r="D86" s="229"/>
      <c r="F86" s="229"/>
      <c r="H86" s="229"/>
      <c r="K86" s="147"/>
    </row>
    <row r="87" spans="1:11" s="201" customFormat="1" ht="12.75">
      <c r="A87" s="228"/>
      <c r="D87" s="229"/>
      <c r="F87" s="229"/>
      <c r="H87" s="229"/>
      <c r="K87" s="147"/>
    </row>
    <row r="88" spans="1:11" s="201" customFormat="1" ht="12.75">
      <c r="A88" s="228"/>
      <c r="D88" s="229"/>
      <c r="F88" s="229"/>
      <c r="H88" s="229"/>
      <c r="K88" s="147"/>
    </row>
    <row r="89" spans="1:11" s="201" customFormat="1" ht="12.75">
      <c r="A89" s="228"/>
      <c r="D89" s="229"/>
      <c r="F89" s="229"/>
      <c r="H89" s="229"/>
      <c r="K89" s="147"/>
    </row>
    <row r="90" spans="1:11" s="201" customFormat="1" ht="12.75">
      <c r="A90" s="228"/>
      <c r="D90" s="229"/>
      <c r="F90" s="229"/>
      <c r="H90" s="229"/>
      <c r="K90" s="147"/>
    </row>
    <row r="91" spans="1:11" s="201" customFormat="1" ht="12.75">
      <c r="A91" s="228"/>
      <c r="D91" s="229"/>
      <c r="F91" s="229"/>
      <c r="H91" s="229"/>
      <c r="K91" s="147"/>
    </row>
    <row r="92" spans="1:11" s="201" customFormat="1" ht="12.75">
      <c r="A92" s="228"/>
      <c r="D92" s="229"/>
      <c r="F92" s="229"/>
      <c r="H92" s="229"/>
      <c r="K92" s="147"/>
    </row>
    <row r="93" spans="1:11" s="201" customFormat="1" ht="12.75">
      <c r="A93" s="228"/>
      <c r="D93" s="229"/>
      <c r="F93" s="229"/>
      <c r="H93" s="229"/>
      <c r="K93" s="147"/>
    </row>
    <row r="94" spans="1:11" s="201" customFormat="1" ht="12.75">
      <c r="A94" s="228"/>
      <c r="D94" s="229"/>
      <c r="F94" s="229"/>
      <c r="H94" s="229"/>
      <c r="K94" s="147"/>
    </row>
    <row r="95" spans="1:11" s="201" customFormat="1" ht="12.75">
      <c r="A95" s="228"/>
      <c r="D95" s="229"/>
      <c r="F95" s="229"/>
      <c r="H95" s="229"/>
      <c r="K95" s="147"/>
    </row>
    <row r="96" spans="1:11" s="201" customFormat="1" ht="12.75">
      <c r="A96" s="228"/>
      <c r="D96" s="229"/>
      <c r="F96" s="229"/>
      <c r="H96" s="229"/>
      <c r="K96" s="147"/>
    </row>
    <row r="97" spans="1:11" s="201" customFormat="1" ht="12.75">
      <c r="A97" s="228"/>
      <c r="D97" s="229"/>
      <c r="F97" s="229"/>
      <c r="H97" s="229"/>
      <c r="K97" s="147"/>
    </row>
    <row r="98" spans="1:11" s="201" customFormat="1" ht="12.75">
      <c r="A98" s="228"/>
      <c r="D98" s="229"/>
      <c r="F98" s="229"/>
      <c r="H98" s="229"/>
      <c r="K98" s="147"/>
    </row>
    <row r="99" spans="1:11" s="201" customFormat="1" ht="12.75">
      <c r="A99" s="228"/>
      <c r="D99" s="229"/>
      <c r="F99" s="229"/>
      <c r="H99" s="229"/>
      <c r="K99" s="147"/>
    </row>
    <row r="100" spans="1:11">
      <c r="A100" s="18"/>
      <c r="B100" s="147"/>
      <c r="C100" s="147"/>
      <c r="E100" s="147"/>
      <c r="G100" s="147"/>
      <c r="J100" s="26"/>
      <c r="K100" s="147"/>
    </row>
    <row r="101" spans="1:11">
      <c r="A101" s="18"/>
      <c r="B101" s="147"/>
      <c r="C101" s="147"/>
      <c r="E101" s="147"/>
      <c r="G101" s="147"/>
      <c r="J101" s="26"/>
      <c r="K101" s="147"/>
    </row>
    <row r="102" spans="1:11">
      <c r="A102" s="18"/>
      <c r="B102" s="147"/>
      <c r="C102" s="147"/>
      <c r="E102" s="147"/>
      <c r="G102" s="147"/>
      <c r="J102" s="26"/>
      <c r="K102" s="147"/>
    </row>
    <row r="103" spans="1:11">
      <c r="A103" s="18"/>
      <c r="B103" s="147"/>
      <c r="C103" s="147"/>
      <c r="E103" s="147"/>
      <c r="G103" s="147"/>
      <c r="J103" s="26"/>
      <c r="K103" s="147"/>
    </row>
    <row r="104" spans="1:11">
      <c r="A104" s="18"/>
      <c r="B104" s="147"/>
      <c r="C104" s="147"/>
      <c r="E104" s="147"/>
      <c r="G104" s="147"/>
      <c r="J104" s="26"/>
      <c r="K104" s="147"/>
    </row>
    <row r="105" spans="1:11">
      <c r="A105" s="18"/>
      <c r="B105" s="147"/>
      <c r="C105" s="147"/>
      <c r="E105" s="147"/>
      <c r="G105" s="147"/>
      <c r="J105" s="26"/>
      <c r="K105" s="147"/>
    </row>
    <row r="106" spans="1:11">
      <c r="A106" s="18"/>
      <c r="B106" s="147"/>
      <c r="C106" s="147"/>
      <c r="E106" s="147"/>
      <c r="G106" s="147"/>
      <c r="J106" s="26"/>
      <c r="K106" s="147"/>
    </row>
    <row r="107" spans="1:11">
      <c r="A107" s="18"/>
      <c r="B107" s="147"/>
      <c r="C107" s="147"/>
      <c r="E107" s="147"/>
      <c r="G107" s="147"/>
      <c r="J107" s="26"/>
      <c r="K107" s="147"/>
    </row>
    <row r="108" spans="1:11">
      <c r="A108" s="18"/>
      <c r="B108" s="147"/>
      <c r="C108" s="147"/>
      <c r="E108" s="147"/>
      <c r="G108" s="147"/>
      <c r="J108" s="26"/>
      <c r="K108" s="147"/>
    </row>
    <row r="109" spans="1:11">
      <c r="A109" s="18"/>
      <c r="B109" s="147"/>
      <c r="C109" s="147"/>
      <c r="E109" s="147"/>
      <c r="G109" s="147"/>
      <c r="J109" s="26"/>
      <c r="K109" s="147"/>
    </row>
    <row r="110" spans="1:11">
      <c r="A110" s="18"/>
      <c r="B110" s="147"/>
      <c r="C110" s="147"/>
      <c r="E110" s="147"/>
      <c r="G110" s="147"/>
      <c r="J110" s="26"/>
      <c r="K110" s="147"/>
    </row>
    <row r="111" spans="1:11">
      <c r="A111" s="18"/>
      <c r="B111" s="147"/>
      <c r="C111" s="147"/>
      <c r="E111" s="147"/>
      <c r="G111" s="147"/>
      <c r="J111" s="26"/>
    </row>
    <row r="112" spans="1:11">
      <c r="A112" s="18"/>
      <c r="B112" s="147"/>
      <c r="C112" s="147"/>
      <c r="E112" s="147"/>
      <c r="G112" s="147"/>
      <c r="J112" s="26"/>
    </row>
    <row r="113" spans="1:10">
      <c r="A113" s="18"/>
      <c r="B113" s="147"/>
      <c r="C113" s="147"/>
      <c r="E113" s="147"/>
      <c r="G113" s="147"/>
      <c r="J113" s="26"/>
    </row>
    <row r="114" spans="1:10">
      <c r="A114" s="18"/>
      <c r="B114" s="147"/>
      <c r="C114" s="147"/>
      <c r="E114" s="147"/>
      <c r="G114" s="147"/>
      <c r="J114" s="26"/>
    </row>
    <row r="115" spans="1:10">
      <c r="A115" s="18"/>
      <c r="B115" s="147"/>
      <c r="C115" s="147"/>
      <c r="E115" s="147"/>
      <c r="G115" s="147"/>
      <c r="J115" s="26"/>
    </row>
    <row r="116" spans="1:10">
      <c r="A116" s="18"/>
      <c r="B116" s="147"/>
      <c r="C116" s="147"/>
      <c r="E116" s="147"/>
      <c r="G116" s="147"/>
      <c r="J116" s="26"/>
    </row>
    <row r="117" spans="1:10">
      <c r="A117" s="18"/>
      <c r="B117" s="147"/>
      <c r="C117" s="147"/>
      <c r="E117" s="147"/>
      <c r="G117" s="147"/>
      <c r="J117" s="26"/>
    </row>
    <row r="118" spans="1:10">
      <c r="A118" s="18"/>
      <c r="B118" s="147"/>
      <c r="C118" s="147"/>
      <c r="E118" s="147"/>
      <c r="G118" s="147"/>
      <c r="J118" s="26"/>
    </row>
    <row r="119" spans="1:10">
      <c r="A119" s="174"/>
      <c r="C119" s="147"/>
      <c r="E119" s="147"/>
      <c r="G119" s="147"/>
      <c r="J119" s="26"/>
    </row>
    <row r="120" spans="1:10">
      <c r="A120" s="174"/>
      <c r="C120" s="147"/>
      <c r="E120" s="147"/>
      <c r="G120" s="147"/>
      <c r="J120" s="26"/>
    </row>
    <row r="121" spans="1:10">
      <c r="A121" s="174"/>
      <c r="C121" s="147"/>
      <c r="E121" s="147"/>
      <c r="G121" s="147"/>
      <c r="J121" s="26"/>
    </row>
    <row r="122" spans="1:10">
      <c r="A122" s="174"/>
      <c r="C122" s="147"/>
      <c r="E122" s="147"/>
      <c r="G122" s="147"/>
      <c r="J122" s="26"/>
    </row>
    <row r="123" spans="1:10">
      <c r="A123" s="174"/>
      <c r="C123" s="147"/>
      <c r="E123" s="147"/>
      <c r="G123" s="147"/>
      <c r="J123" s="26"/>
    </row>
    <row r="124" spans="1:10">
      <c r="A124" s="174"/>
      <c r="C124" s="147"/>
      <c r="E124" s="147"/>
      <c r="G124" s="147"/>
      <c r="J124" s="26"/>
    </row>
    <row r="125" spans="1:10">
      <c r="A125" s="174"/>
      <c r="C125" s="147"/>
      <c r="E125" s="147"/>
      <c r="G125" s="147"/>
      <c r="J125" s="26"/>
    </row>
    <row r="126" spans="1:10">
      <c r="A126" s="174"/>
      <c r="C126" s="147"/>
      <c r="E126" s="147"/>
      <c r="G126" s="147"/>
      <c r="J126" s="26"/>
    </row>
  </sheetData>
  <mergeCells count="15">
    <mergeCell ref="A43:H43"/>
    <mergeCell ref="A47:H47"/>
    <mergeCell ref="A48:H48"/>
    <mergeCell ref="A7:H7"/>
    <mergeCell ref="A14:H14"/>
    <mergeCell ref="A22:H22"/>
    <mergeCell ref="A28:H28"/>
    <mergeCell ref="A29:H29"/>
    <mergeCell ref="A36:H36"/>
    <mergeCell ref="A6:H6"/>
    <mergeCell ref="A1:H1"/>
    <mergeCell ref="A2:H2"/>
    <mergeCell ref="A3:H3"/>
    <mergeCell ref="A4:H4"/>
    <mergeCell ref="A5:H5"/>
  </mergeCells>
  <printOptions horizontalCentered="1" verticalCentered="1"/>
  <pageMargins left="0" right="0" top="0" bottom="0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9"/>
  <sheetViews>
    <sheetView tabSelected="1" zoomScale="70" zoomScaleNormal="70" workbookViewId="0">
      <selection sqref="A1:N1"/>
    </sheetView>
  </sheetViews>
  <sheetFormatPr baseColWidth="10" defaultRowHeight="18.75"/>
  <cols>
    <col min="1" max="1" width="35.85546875" style="1" customWidth="1"/>
    <col min="2" max="2" width="10.140625" style="8" customWidth="1"/>
    <col min="3" max="3" width="12" style="8" customWidth="1"/>
    <col min="4" max="14" width="6.7109375" style="2" customWidth="1"/>
    <col min="15" max="15" width="10.85546875" style="1" customWidth="1"/>
    <col min="16" max="17" width="11.42578125" style="1" customWidth="1"/>
    <col min="18" max="16384" width="11.42578125" style="1"/>
  </cols>
  <sheetData>
    <row r="1" spans="1:17" ht="30.75">
      <c r="A1" s="236" t="str">
        <f>JUV!A1</f>
        <v>VILLA GESELL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7" ht="23.25">
      <c r="A2" s="237" t="str">
        <f>JUV!A2</f>
        <v>GOLF CLUB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7" ht="19.5">
      <c r="A3" s="238" t="s">
        <v>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7" ht="26.25">
      <c r="A4" s="239" t="s">
        <v>11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7" ht="19.5">
      <c r="A5" s="240" t="str">
        <f>JUV!A5</f>
        <v>CUATRO VUELTAS DE 9 HOYOS MEDAL PLAY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7" ht="20.25" thickBot="1">
      <c r="A6" s="235" t="str">
        <f>JUV!A6</f>
        <v>SABADO 04 Y DOMINGO 05 DE MAYO DE 2024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</row>
    <row r="7" spans="1:17" ht="20.25" thickBot="1">
      <c r="A7" s="247" t="s">
        <v>140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9"/>
    </row>
    <row r="8" spans="1:17" ht="20.25" thickBot="1">
      <c r="A8" s="116"/>
      <c r="B8" s="117"/>
      <c r="C8" s="117"/>
      <c r="D8" s="117"/>
      <c r="E8" s="250" t="s">
        <v>35</v>
      </c>
      <c r="F8" s="251"/>
      <c r="G8" s="251"/>
      <c r="H8" s="252"/>
      <c r="I8" s="241" t="s">
        <v>38</v>
      </c>
      <c r="J8" s="242"/>
      <c r="K8" s="242"/>
      <c r="L8" s="243"/>
      <c r="M8" s="1"/>
      <c r="N8" s="1"/>
    </row>
    <row r="9" spans="1:17" s="10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89" t="s">
        <v>2</v>
      </c>
      <c r="F9" s="107" t="s">
        <v>3</v>
      </c>
      <c r="G9" s="107" t="s">
        <v>4</v>
      </c>
      <c r="H9" s="107" t="s">
        <v>5</v>
      </c>
      <c r="I9" s="108" t="s">
        <v>2</v>
      </c>
      <c r="J9" s="108" t="s">
        <v>3</v>
      </c>
      <c r="K9" s="108" t="s">
        <v>4</v>
      </c>
      <c r="L9" s="108" t="s">
        <v>5</v>
      </c>
      <c r="M9" s="4" t="s">
        <v>36</v>
      </c>
      <c r="N9" s="109" t="s">
        <v>37</v>
      </c>
      <c r="Q9" s="48" t="s">
        <v>23</v>
      </c>
    </row>
    <row r="10" spans="1:17" ht="18.95" customHeight="1" thickBot="1">
      <c r="A10" s="94" t="s">
        <v>47</v>
      </c>
      <c r="B10" s="95" t="s">
        <v>48</v>
      </c>
      <c r="C10" s="96">
        <v>38888</v>
      </c>
      <c r="D10" s="192">
        <v>-2</v>
      </c>
      <c r="E10" s="190">
        <v>38</v>
      </c>
      <c r="F10" s="99">
        <v>38</v>
      </c>
      <c r="G10" s="100">
        <f>SUM(E10:F10)</f>
        <v>76</v>
      </c>
      <c r="H10" s="138">
        <f>SUM(G10-D10)</f>
        <v>78</v>
      </c>
      <c r="I10" s="110">
        <v>38</v>
      </c>
      <c r="J10" s="111">
        <v>32</v>
      </c>
      <c r="K10" s="100">
        <f>SUM(I10:J10)</f>
        <v>70</v>
      </c>
      <c r="L10" s="112">
        <f>+(K10-D10)</f>
        <v>72</v>
      </c>
      <c r="M10" s="113">
        <f>SUM(H10+L10)</f>
        <v>150</v>
      </c>
      <c r="N10" s="345">
        <f>+G10+K10</f>
        <v>146</v>
      </c>
      <c r="O10" s="19" t="s">
        <v>15</v>
      </c>
      <c r="Q10" s="16">
        <f t="shared" ref="Q10:Q29" si="0">J10-D10*0.5</f>
        <v>33</v>
      </c>
    </row>
    <row r="11" spans="1:17" ht="18.95" customHeight="1" thickBot="1">
      <c r="A11" s="94" t="s">
        <v>51</v>
      </c>
      <c r="B11" s="95" t="s">
        <v>52</v>
      </c>
      <c r="C11" s="96">
        <v>39105</v>
      </c>
      <c r="D11" s="192">
        <v>-2</v>
      </c>
      <c r="E11" s="190">
        <v>37</v>
      </c>
      <c r="F11" s="99">
        <v>38</v>
      </c>
      <c r="G11" s="100">
        <f>SUM(E11:F11)</f>
        <v>75</v>
      </c>
      <c r="H11" s="138">
        <f>SUM(G11-D11)</f>
        <v>77</v>
      </c>
      <c r="I11" s="110">
        <v>37</v>
      </c>
      <c r="J11" s="111">
        <v>34</v>
      </c>
      <c r="K11" s="100">
        <f>SUM(I11:J11)</f>
        <v>71</v>
      </c>
      <c r="L11" s="112">
        <f>+(K11-D11)</f>
        <v>73</v>
      </c>
      <c r="M11" s="113">
        <f>SUM(H11+L11)</f>
        <v>150</v>
      </c>
      <c r="N11" s="345">
        <f>+G11+K11</f>
        <v>146</v>
      </c>
      <c r="O11" s="19" t="s">
        <v>16</v>
      </c>
      <c r="Q11" s="16">
        <f t="shared" si="0"/>
        <v>35</v>
      </c>
    </row>
    <row r="12" spans="1:17" ht="18.95" customHeight="1">
      <c r="A12" s="94" t="s">
        <v>49</v>
      </c>
      <c r="B12" s="95" t="s">
        <v>50</v>
      </c>
      <c r="C12" s="96">
        <v>38922</v>
      </c>
      <c r="D12" s="192">
        <v>-2</v>
      </c>
      <c r="E12" s="190">
        <v>39</v>
      </c>
      <c r="F12" s="99">
        <v>35</v>
      </c>
      <c r="G12" s="100">
        <f>SUM(E12:F12)</f>
        <v>74</v>
      </c>
      <c r="H12" s="138">
        <f>SUM(G12-D12)</f>
        <v>76</v>
      </c>
      <c r="I12" s="110">
        <v>38</v>
      </c>
      <c r="J12" s="111">
        <v>36</v>
      </c>
      <c r="K12" s="100">
        <f>SUM(I12:J12)</f>
        <v>74</v>
      </c>
      <c r="L12" s="112">
        <f>+(K12-D12)</f>
        <v>76</v>
      </c>
      <c r="M12" s="113">
        <f>SUM(H12+L12)</f>
        <v>152</v>
      </c>
      <c r="N12" s="134">
        <f>+G12+K12</f>
        <v>148</v>
      </c>
      <c r="Q12" s="16">
        <f t="shared" si="0"/>
        <v>37</v>
      </c>
    </row>
    <row r="13" spans="1:17" ht="18.95" customHeight="1">
      <c r="A13" s="94" t="s">
        <v>53</v>
      </c>
      <c r="B13" s="95" t="s">
        <v>54</v>
      </c>
      <c r="C13" s="96">
        <v>39044</v>
      </c>
      <c r="D13" s="192">
        <v>1</v>
      </c>
      <c r="E13" s="190">
        <v>35</v>
      </c>
      <c r="F13" s="99">
        <v>35</v>
      </c>
      <c r="G13" s="100">
        <f>SUM(E13:F13)</f>
        <v>70</v>
      </c>
      <c r="H13" s="138">
        <f>SUM(G13-D13)</f>
        <v>69</v>
      </c>
      <c r="I13" s="110">
        <v>42</v>
      </c>
      <c r="J13" s="111">
        <v>41</v>
      </c>
      <c r="K13" s="100">
        <f>SUM(I13:J13)</f>
        <v>83</v>
      </c>
      <c r="L13" s="112">
        <f>+(K13-D13)</f>
        <v>82</v>
      </c>
      <c r="M13" s="113">
        <f>SUM(H13+L13)</f>
        <v>151</v>
      </c>
      <c r="N13" s="134">
        <f>+G13+K13</f>
        <v>153</v>
      </c>
      <c r="Q13" s="16">
        <f t="shared" si="0"/>
        <v>40.5</v>
      </c>
    </row>
    <row r="14" spans="1:17" ht="18.95" customHeight="1">
      <c r="A14" s="94" t="s">
        <v>59</v>
      </c>
      <c r="B14" s="95" t="s">
        <v>60</v>
      </c>
      <c r="C14" s="96">
        <v>39213</v>
      </c>
      <c r="D14" s="192">
        <v>4</v>
      </c>
      <c r="E14" s="190">
        <v>42</v>
      </c>
      <c r="F14" s="99">
        <v>37</v>
      </c>
      <c r="G14" s="100">
        <f>SUM(E14:F14)</f>
        <v>79</v>
      </c>
      <c r="H14" s="138">
        <f>SUM(G14-D14)</f>
        <v>75</v>
      </c>
      <c r="I14" s="110">
        <v>44</v>
      </c>
      <c r="J14" s="111">
        <v>38</v>
      </c>
      <c r="K14" s="100">
        <f>SUM(I14:J14)</f>
        <v>82</v>
      </c>
      <c r="L14" s="112">
        <f>+(K14-D14)</f>
        <v>78</v>
      </c>
      <c r="M14" s="113">
        <f>SUM(H14+L14)</f>
        <v>153</v>
      </c>
      <c r="N14" s="134">
        <f>+G14+K14</f>
        <v>161</v>
      </c>
      <c r="Q14" s="16">
        <f t="shared" si="0"/>
        <v>36</v>
      </c>
    </row>
    <row r="15" spans="1:17" ht="18.95" customHeight="1">
      <c r="A15" s="94" t="s">
        <v>58</v>
      </c>
      <c r="B15" s="95" t="s">
        <v>56</v>
      </c>
      <c r="C15" s="96">
        <v>39770</v>
      </c>
      <c r="D15" s="192">
        <v>4</v>
      </c>
      <c r="E15" s="190">
        <v>44</v>
      </c>
      <c r="F15" s="99">
        <v>43</v>
      </c>
      <c r="G15" s="100">
        <f>SUM(E15:F15)</f>
        <v>87</v>
      </c>
      <c r="H15" s="138">
        <f>SUM(G15-D15)</f>
        <v>83</v>
      </c>
      <c r="I15" s="110">
        <v>38</v>
      </c>
      <c r="J15" s="111">
        <v>38</v>
      </c>
      <c r="K15" s="100">
        <f>SUM(I15:J15)</f>
        <v>76</v>
      </c>
      <c r="L15" s="112">
        <f>+(K15-D15)</f>
        <v>72</v>
      </c>
      <c r="M15" s="113">
        <f>SUM(H15+L15)</f>
        <v>155</v>
      </c>
      <c r="N15" s="134">
        <f>+G15+K15</f>
        <v>163</v>
      </c>
      <c r="Q15" s="16">
        <f t="shared" si="0"/>
        <v>36</v>
      </c>
    </row>
    <row r="16" spans="1:17" ht="18.95" customHeight="1">
      <c r="A16" s="94" t="s">
        <v>55</v>
      </c>
      <c r="B16" s="95" t="s">
        <v>56</v>
      </c>
      <c r="C16" s="96">
        <v>39205</v>
      </c>
      <c r="D16" s="192">
        <v>3</v>
      </c>
      <c r="E16" s="190">
        <v>43</v>
      </c>
      <c r="F16" s="99">
        <v>40</v>
      </c>
      <c r="G16" s="100">
        <f>SUM(E16:F16)</f>
        <v>83</v>
      </c>
      <c r="H16" s="138">
        <f>SUM(G16-D16)</f>
        <v>80</v>
      </c>
      <c r="I16" s="110">
        <v>43</v>
      </c>
      <c r="J16" s="111">
        <v>37</v>
      </c>
      <c r="K16" s="100">
        <f>SUM(I16:J16)</f>
        <v>80</v>
      </c>
      <c r="L16" s="112">
        <f>+(K16-D16)</f>
        <v>77</v>
      </c>
      <c r="M16" s="113">
        <f>SUM(H16+L16)</f>
        <v>157</v>
      </c>
      <c r="N16" s="134">
        <f>+G16+K16</f>
        <v>163</v>
      </c>
      <c r="Q16" s="16">
        <f t="shared" si="0"/>
        <v>35.5</v>
      </c>
    </row>
    <row r="17" spans="1:17" ht="18.95" customHeight="1">
      <c r="A17" s="94" t="s">
        <v>57</v>
      </c>
      <c r="B17" s="95" t="s">
        <v>56</v>
      </c>
      <c r="C17" s="96">
        <v>38848</v>
      </c>
      <c r="D17" s="192">
        <v>3</v>
      </c>
      <c r="E17" s="190">
        <v>41</v>
      </c>
      <c r="F17" s="99">
        <v>41</v>
      </c>
      <c r="G17" s="100">
        <f>SUM(E17:F17)</f>
        <v>82</v>
      </c>
      <c r="H17" s="138">
        <f>SUM(G17-D17)</f>
        <v>79</v>
      </c>
      <c r="I17" s="110">
        <v>40</v>
      </c>
      <c r="J17" s="111">
        <v>41</v>
      </c>
      <c r="K17" s="100">
        <f>SUM(I17:J17)</f>
        <v>81</v>
      </c>
      <c r="L17" s="112">
        <f>+(K17-D17)</f>
        <v>78</v>
      </c>
      <c r="M17" s="113">
        <f>SUM(H17+L17)</f>
        <v>157</v>
      </c>
      <c r="N17" s="134">
        <f>+G17+K17</f>
        <v>163</v>
      </c>
      <c r="Q17" s="16">
        <f t="shared" si="0"/>
        <v>39.5</v>
      </c>
    </row>
    <row r="18" spans="1:17" ht="18.95" customHeight="1">
      <c r="A18" s="94" t="s">
        <v>65</v>
      </c>
      <c r="B18" s="95" t="s">
        <v>66</v>
      </c>
      <c r="C18" s="96">
        <v>39689</v>
      </c>
      <c r="D18" s="192">
        <v>5</v>
      </c>
      <c r="E18" s="190">
        <v>43</v>
      </c>
      <c r="F18" s="99">
        <v>42</v>
      </c>
      <c r="G18" s="100">
        <f>SUM(E18:F18)</f>
        <v>85</v>
      </c>
      <c r="H18" s="138">
        <f>SUM(G18-D18)</f>
        <v>80</v>
      </c>
      <c r="I18" s="110">
        <v>43</v>
      </c>
      <c r="J18" s="111">
        <v>37</v>
      </c>
      <c r="K18" s="100">
        <f>SUM(I18:J18)</f>
        <v>80</v>
      </c>
      <c r="L18" s="112">
        <f>+(K18-D18)</f>
        <v>75</v>
      </c>
      <c r="M18" s="113">
        <f>SUM(H18+L18)</f>
        <v>155</v>
      </c>
      <c r="N18" s="134">
        <f>+G18+K18</f>
        <v>165</v>
      </c>
      <c r="Q18" s="16">
        <f t="shared" si="0"/>
        <v>34.5</v>
      </c>
    </row>
    <row r="19" spans="1:17" ht="18.95" customHeight="1">
      <c r="A19" s="94" t="s">
        <v>61</v>
      </c>
      <c r="B19" s="95" t="s">
        <v>62</v>
      </c>
      <c r="C19" s="96">
        <v>39469</v>
      </c>
      <c r="D19" s="192">
        <v>4</v>
      </c>
      <c r="E19" s="190">
        <v>44</v>
      </c>
      <c r="F19" s="99">
        <v>39</v>
      </c>
      <c r="G19" s="100">
        <f>SUM(E19:F19)</f>
        <v>83</v>
      </c>
      <c r="H19" s="138">
        <f>SUM(G19-D19)</f>
        <v>79</v>
      </c>
      <c r="I19" s="110">
        <v>44</v>
      </c>
      <c r="J19" s="111">
        <v>40</v>
      </c>
      <c r="K19" s="100">
        <f>SUM(I19:J19)</f>
        <v>84</v>
      </c>
      <c r="L19" s="112">
        <f>+(K19-D19)</f>
        <v>80</v>
      </c>
      <c r="M19" s="113">
        <f>SUM(H19+L19)</f>
        <v>159</v>
      </c>
      <c r="N19" s="134">
        <f>+G19+K19</f>
        <v>167</v>
      </c>
      <c r="Q19" s="16">
        <f t="shared" si="0"/>
        <v>38</v>
      </c>
    </row>
    <row r="20" spans="1:17" ht="18.95" customHeight="1" thickBot="1">
      <c r="A20" s="94" t="s">
        <v>63</v>
      </c>
      <c r="B20" s="95" t="s">
        <v>64</v>
      </c>
      <c r="C20" s="96">
        <v>39699</v>
      </c>
      <c r="D20" s="192">
        <v>5</v>
      </c>
      <c r="E20" s="190">
        <v>42</v>
      </c>
      <c r="F20" s="99">
        <v>40</v>
      </c>
      <c r="G20" s="100">
        <f>SUM(E20:F20)</f>
        <v>82</v>
      </c>
      <c r="H20" s="138">
        <f>SUM(G20-D20)</f>
        <v>77</v>
      </c>
      <c r="I20" s="110">
        <v>45</v>
      </c>
      <c r="J20" s="111">
        <v>41</v>
      </c>
      <c r="K20" s="100">
        <f>SUM(I20:J20)</f>
        <v>86</v>
      </c>
      <c r="L20" s="112">
        <f>+(K20-D20)</f>
        <v>81</v>
      </c>
      <c r="M20" s="113">
        <f>SUM(H20+L20)</f>
        <v>158</v>
      </c>
      <c r="N20" s="134">
        <f>+G20+K20</f>
        <v>168</v>
      </c>
      <c r="Q20" s="16">
        <f t="shared" si="0"/>
        <v>38.5</v>
      </c>
    </row>
    <row r="21" spans="1:17" ht="18.95" customHeight="1" thickBot="1">
      <c r="A21" s="94" t="s">
        <v>70</v>
      </c>
      <c r="B21" s="95" t="s">
        <v>62</v>
      </c>
      <c r="C21" s="96">
        <v>39381</v>
      </c>
      <c r="D21" s="192">
        <v>16</v>
      </c>
      <c r="E21" s="190">
        <v>49</v>
      </c>
      <c r="F21" s="99">
        <v>46</v>
      </c>
      <c r="G21" s="100">
        <f>SUM(E21:F21)</f>
        <v>95</v>
      </c>
      <c r="H21" s="138">
        <f>SUM(G21-D21)</f>
        <v>79</v>
      </c>
      <c r="I21" s="110">
        <v>43</v>
      </c>
      <c r="J21" s="111">
        <v>40</v>
      </c>
      <c r="K21" s="100">
        <f>SUM(I21:J21)</f>
        <v>83</v>
      </c>
      <c r="L21" s="112">
        <f>+(K21-D21)</f>
        <v>67</v>
      </c>
      <c r="M21" s="346">
        <f>SUM(H21+L21)</f>
        <v>146</v>
      </c>
      <c r="N21" s="134">
        <f>+G21+K21</f>
        <v>178</v>
      </c>
      <c r="O21" s="23" t="s">
        <v>18</v>
      </c>
      <c r="Q21" s="16">
        <f t="shared" si="0"/>
        <v>32</v>
      </c>
    </row>
    <row r="22" spans="1:17" ht="18.95" customHeight="1" thickBot="1">
      <c r="A22" s="94" t="s">
        <v>67</v>
      </c>
      <c r="B22" s="95" t="s">
        <v>64</v>
      </c>
      <c r="C22" s="96">
        <v>39791</v>
      </c>
      <c r="D22" s="192">
        <v>6</v>
      </c>
      <c r="E22" s="190">
        <v>46</v>
      </c>
      <c r="F22" s="99">
        <v>44</v>
      </c>
      <c r="G22" s="100">
        <f>SUM(E22:F22)</f>
        <v>90</v>
      </c>
      <c r="H22" s="138">
        <f>SUM(G22-D22)</f>
        <v>84</v>
      </c>
      <c r="I22" s="110">
        <v>46</v>
      </c>
      <c r="J22" s="111">
        <v>43</v>
      </c>
      <c r="K22" s="100">
        <f>SUM(I22:J22)</f>
        <v>89</v>
      </c>
      <c r="L22" s="112">
        <f>+(K22-D22)</f>
        <v>83</v>
      </c>
      <c r="M22" s="113">
        <f>SUM(H22+L22)</f>
        <v>167</v>
      </c>
      <c r="N22" s="134">
        <f>+G22+K22</f>
        <v>179</v>
      </c>
      <c r="Q22" s="16">
        <f t="shared" si="0"/>
        <v>40</v>
      </c>
    </row>
    <row r="23" spans="1:17" ht="18.95" customHeight="1" thickBot="1">
      <c r="A23" s="94" t="s">
        <v>73</v>
      </c>
      <c r="B23" s="95" t="s">
        <v>62</v>
      </c>
      <c r="C23" s="96">
        <v>39442</v>
      </c>
      <c r="D23" s="192">
        <v>22</v>
      </c>
      <c r="E23" s="190">
        <v>44</v>
      </c>
      <c r="F23" s="99">
        <v>42</v>
      </c>
      <c r="G23" s="100">
        <f>SUM(E23:F23)</f>
        <v>86</v>
      </c>
      <c r="H23" s="138">
        <f>SUM(G23-D23)</f>
        <v>64</v>
      </c>
      <c r="I23" s="110">
        <v>48</v>
      </c>
      <c r="J23" s="111">
        <v>50</v>
      </c>
      <c r="K23" s="100">
        <f>SUM(I23:J23)</f>
        <v>98</v>
      </c>
      <c r="L23" s="112">
        <f>+(K23-D23)</f>
        <v>76</v>
      </c>
      <c r="M23" s="346">
        <f>SUM(H23+L23)</f>
        <v>140</v>
      </c>
      <c r="N23" s="134">
        <f>+G23+K23</f>
        <v>184</v>
      </c>
      <c r="O23" s="23" t="s">
        <v>17</v>
      </c>
      <c r="Q23" s="16">
        <f t="shared" si="0"/>
        <v>39</v>
      </c>
    </row>
    <row r="24" spans="1:17" ht="18.95" customHeight="1">
      <c r="A24" s="94" t="s">
        <v>69</v>
      </c>
      <c r="B24" s="95" t="s">
        <v>50</v>
      </c>
      <c r="C24" s="96">
        <v>39281</v>
      </c>
      <c r="D24" s="192">
        <v>8</v>
      </c>
      <c r="E24" s="190">
        <v>47</v>
      </c>
      <c r="F24" s="99">
        <v>52</v>
      </c>
      <c r="G24" s="100">
        <f>SUM(E24:F24)</f>
        <v>99</v>
      </c>
      <c r="H24" s="138">
        <f>SUM(G24-D24)</f>
        <v>91</v>
      </c>
      <c r="I24" s="110">
        <v>48</v>
      </c>
      <c r="J24" s="111">
        <v>46</v>
      </c>
      <c r="K24" s="100">
        <f>SUM(I24:J24)</f>
        <v>94</v>
      </c>
      <c r="L24" s="112">
        <f>+(K24-D24)</f>
        <v>86</v>
      </c>
      <c r="M24" s="113">
        <f>SUM(H24+L24)</f>
        <v>177</v>
      </c>
      <c r="N24" s="134">
        <f>+G24+K24</f>
        <v>193</v>
      </c>
      <c r="Q24" s="16">
        <f t="shared" si="0"/>
        <v>42</v>
      </c>
    </row>
    <row r="25" spans="1:17" ht="18.95" customHeight="1">
      <c r="A25" s="94" t="s">
        <v>71</v>
      </c>
      <c r="B25" s="95" t="s">
        <v>72</v>
      </c>
      <c r="C25" s="96">
        <v>39643</v>
      </c>
      <c r="D25" s="192">
        <v>22</v>
      </c>
      <c r="E25" s="190">
        <v>49</v>
      </c>
      <c r="F25" s="99">
        <v>52</v>
      </c>
      <c r="G25" s="100">
        <f>SUM(E25:F25)</f>
        <v>101</v>
      </c>
      <c r="H25" s="138">
        <f>SUM(G25-D25)</f>
        <v>79</v>
      </c>
      <c r="I25" s="110">
        <v>49</v>
      </c>
      <c r="J25" s="111">
        <v>47</v>
      </c>
      <c r="K25" s="100">
        <f>SUM(I25:J25)</f>
        <v>96</v>
      </c>
      <c r="L25" s="112">
        <f>+(K25-D25)</f>
        <v>74</v>
      </c>
      <c r="M25" s="113">
        <f>SUM(H25+L25)</f>
        <v>153</v>
      </c>
      <c r="N25" s="134">
        <f>+G25+K25</f>
        <v>197</v>
      </c>
      <c r="Q25" s="16">
        <f t="shared" si="0"/>
        <v>36</v>
      </c>
    </row>
    <row r="26" spans="1:17" ht="18.95" customHeight="1">
      <c r="A26" s="94" t="s">
        <v>74</v>
      </c>
      <c r="B26" s="95" t="s">
        <v>56</v>
      </c>
      <c r="C26" s="96">
        <v>39785</v>
      </c>
      <c r="D26" s="192">
        <v>23</v>
      </c>
      <c r="E26" s="190">
        <v>53</v>
      </c>
      <c r="F26" s="99">
        <v>50</v>
      </c>
      <c r="G26" s="100">
        <f>SUM(E26:F26)</f>
        <v>103</v>
      </c>
      <c r="H26" s="138">
        <f>SUM(G26-D26)</f>
        <v>80</v>
      </c>
      <c r="I26" s="110">
        <v>53</v>
      </c>
      <c r="J26" s="111">
        <v>48</v>
      </c>
      <c r="K26" s="100">
        <f>SUM(I26:J26)</f>
        <v>101</v>
      </c>
      <c r="L26" s="112">
        <f>+(K26-D26)</f>
        <v>78</v>
      </c>
      <c r="M26" s="113">
        <f>SUM(H26+L26)</f>
        <v>158</v>
      </c>
      <c r="N26" s="134">
        <f>+G26+K26</f>
        <v>204</v>
      </c>
      <c r="Q26" s="16">
        <f t="shared" si="0"/>
        <v>36.5</v>
      </c>
    </row>
    <row r="27" spans="1:17" ht="18.95" customHeight="1">
      <c r="A27" s="94" t="s">
        <v>75</v>
      </c>
      <c r="B27" s="95" t="s">
        <v>62</v>
      </c>
      <c r="C27" s="96">
        <v>38922</v>
      </c>
      <c r="D27" s="192">
        <v>28</v>
      </c>
      <c r="E27" s="190">
        <v>55</v>
      </c>
      <c r="F27" s="99">
        <v>60</v>
      </c>
      <c r="G27" s="100">
        <f>SUM(E27:F27)</f>
        <v>115</v>
      </c>
      <c r="H27" s="138">
        <f>SUM(G27-D27)</f>
        <v>87</v>
      </c>
      <c r="I27" s="110">
        <v>55</v>
      </c>
      <c r="J27" s="111">
        <v>50</v>
      </c>
      <c r="K27" s="100">
        <f>SUM(I27:J27)</f>
        <v>105</v>
      </c>
      <c r="L27" s="112">
        <f>+(K27-D27)</f>
        <v>77</v>
      </c>
      <c r="M27" s="113">
        <f>SUM(H27+L27)</f>
        <v>164</v>
      </c>
      <c r="N27" s="134">
        <f>+G27+K27</f>
        <v>220</v>
      </c>
      <c r="Q27" s="16">
        <f t="shared" si="0"/>
        <v>36</v>
      </c>
    </row>
    <row r="28" spans="1:17" ht="18.95" customHeight="1">
      <c r="A28" s="94" t="s">
        <v>76</v>
      </c>
      <c r="B28" s="95" t="s">
        <v>56</v>
      </c>
      <c r="C28" s="96">
        <v>39100</v>
      </c>
      <c r="D28" s="192">
        <v>29</v>
      </c>
      <c r="E28" s="190">
        <v>65</v>
      </c>
      <c r="F28" s="99">
        <v>64</v>
      </c>
      <c r="G28" s="100">
        <f>SUM(E28:F28)</f>
        <v>129</v>
      </c>
      <c r="H28" s="138">
        <f>SUM(G28-D28)</f>
        <v>100</v>
      </c>
      <c r="I28" s="110">
        <v>72</v>
      </c>
      <c r="J28" s="111">
        <v>65</v>
      </c>
      <c r="K28" s="100">
        <f>SUM(I28:J28)</f>
        <v>137</v>
      </c>
      <c r="L28" s="112">
        <f>+(K28-D28)</f>
        <v>108</v>
      </c>
      <c r="M28" s="113">
        <f>SUM(H28+L28)</f>
        <v>208</v>
      </c>
      <c r="N28" s="134">
        <f>+G28+K28</f>
        <v>266</v>
      </c>
      <c r="Q28" s="16">
        <f t="shared" si="0"/>
        <v>50.5</v>
      </c>
    </row>
    <row r="29" spans="1:17" ht="18.95" customHeight="1" thickBot="1">
      <c r="A29" s="102" t="s">
        <v>68</v>
      </c>
      <c r="B29" s="103" t="s">
        <v>56</v>
      </c>
      <c r="C29" s="104">
        <v>39755</v>
      </c>
      <c r="D29" s="193">
        <v>7</v>
      </c>
      <c r="E29" s="191">
        <v>44</v>
      </c>
      <c r="F29" s="106">
        <v>40</v>
      </c>
      <c r="G29" s="90">
        <f>SUM(E29:F29)</f>
        <v>84</v>
      </c>
      <c r="H29" s="139">
        <f>SUM(G29-D29)</f>
        <v>77</v>
      </c>
      <c r="I29" s="119" t="s">
        <v>10</v>
      </c>
      <c r="J29" s="120" t="s">
        <v>10</v>
      </c>
      <c r="K29" s="186" t="s">
        <v>10</v>
      </c>
      <c r="L29" s="121" t="s">
        <v>10</v>
      </c>
      <c r="M29" s="122" t="s">
        <v>10</v>
      </c>
      <c r="N29" s="341" t="s">
        <v>10</v>
      </c>
    </row>
  </sheetData>
  <sortState xmlns:xlrd2="http://schemas.microsoft.com/office/spreadsheetml/2017/richdata2" ref="A10:N29">
    <sortCondition ref="N10:N29"/>
    <sortCondition ref="K10:K29"/>
    <sortCondition ref="G10:G29"/>
  </sortState>
  <mergeCells count="9">
    <mergeCell ref="E8:H8"/>
    <mergeCell ref="I8:L8"/>
    <mergeCell ref="A1:N1"/>
    <mergeCell ref="A2:N2"/>
    <mergeCell ref="A3:N3"/>
    <mergeCell ref="A4:N4"/>
    <mergeCell ref="A5:N5"/>
    <mergeCell ref="A6:N6"/>
    <mergeCell ref="A7:N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4"/>
  <sheetViews>
    <sheetView zoomScale="70" zoomScaleNormal="70" workbookViewId="0">
      <selection sqref="A1:N1"/>
    </sheetView>
  </sheetViews>
  <sheetFormatPr baseColWidth="10" defaultRowHeight="18.75"/>
  <cols>
    <col min="1" max="1" width="32.140625" style="1" customWidth="1"/>
    <col min="2" max="2" width="10.140625" style="8" customWidth="1"/>
    <col min="3" max="3" width="12.42578125" style="8" customWidth="1"/>
    <col min="4" max="4" width="7.85546875" style="2" customWidth="1"/>
    <col min="5" max="14" width="6.7109375" style="2" customWidth="1"/>
    <col min="15" max="17" width="11.42578125" style="1" customWidth="1"/>
    <col min="18" max="16384" width="11.42578125" style="1"/>
  </cols>
  <sheetData>
    <row r="1" spans="1:17" ht="30.75">
      <c r="A1" s="236" t="str">
        <f>JUV!A1</f>
        <v>VILLA GESELL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7" ht="23.25">
      <c r="A2" s="237" t="str">
        <f>JUV!A2</f>
        <v>GOLF CLUB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17" ht="19.5">
      <c r="A3" s="238" t="s">
        <v>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17" ht="26.25">
      <c r="A4" s="239" t="s">
        <v>11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17" ht="19.5">
      <c r="A5" s="240" t="str">
        <f>JUV!A5</f>
        <v>CUATRO VUELTAS DE 9 HOYOS MEDAL PLAY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17" ht="20.25" thickBot="1">
      <c r="A6" s="253" t="str">
        <f>JUV!A6</f>
        <v>SABADO 04 Y DOMINGO 05 DE MAYO DE 2024</v>
      </c>
      <c r="B6" s="253"/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  <c r="N6" s="253"/>
    </row>
    <row r="7" spans="1:17" ht="20.25" thickBot="1">
      <c r="A7" s="247" t="s">
        <v>141</v>
      </c>
      <c r="B7" s="248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9"/>
    </row>
    <row r="8" spans="1:17" ht="20.25" thickBot="1">
      <c r="A8" s="116"/>
      <c r="B8" s="117"/>
      <c r="C8" s="117"/>
      <c r="D8" s="117"/>
      <c r="E8" s="250" t="s">
        <v>35</v>
      </c>
      <c r="F8" s="251"/>
      <c r="G8" s="251"/>
      <c r="H8" s="252"/>
      <c r="I8" s="241" t="s">
        <v>38</v>
      </c>
      <c r="J8" s="242"/>
      <c r="K8" s="242"/>
      <c r="L8" s="243"/>
      <c r="M8" s="1"/>
      <c r="N8" s="1"/>
    </row>
    <row r="9" spans="1:17" s="101" customFormat="1" ht="20.25" thickBot="1">
      <c r="A9" s="4" t="s">
        <v>0</v>
      </c>
      <c r="B9" s="5" t="s">
        <v>9</v>
      </c>
      <c r="C9" s="5" t="s">
        <v>21</v>
      </c>
      <c r="D9" s="4" t="s">
        <v>1</v>
      </c>
      <c r="E9" s="189" t="s">
        <v>2</v>
      </c>
      <c r="F9" s="107" t="s">
        <v>3</v>
      </c>
      <c r="G9" s="107" t="s">
        <v>4</v>
      </c>
      <c r="H9" s="107" t="s">
        <v>5</v>
      </c>
      <c r="I9" s="108" t="s">
        <v>2</v>
      </c>
      <c r="J9" s="108" t="s">
        <v>3</v>
      </c>
      <c r="K9" s="108" t="s">
        <v>4</v>
      </c>
      <c r="L9" s="108" t="s">
        <v>5</v>
      </c>
      <c r="M9" s="4" t="s">
        <v>36</v>
      </c>
      <c r="N9" s="109" t="s">
        <v>37</v>
      </c>
      <c r="Q9" s="48" t="s">
        <v>23</v>
      </c>
    </row>
    <row r="10" spans="1:17" ht="20.25" thickBot="1">
      <c r="A10" s="176" t="s">
        <v>134</v>
      </c>
      <c r="B10" s="95" t="s">
        <v>62</v>
      </c>
      <c r="C10" s="96">
        <v>40007</v>
      </c>
      <c r="D10" s="192">
        <v>8</v>
      </c>
      <c r="E10" s="190">
        <v>38</v>
      </c>
      <c r="F10" s="99">
        <v>35</v>
      </c>
      <c r="G10" s="100">
        <f>SUM(E10:F10)</f>
        <v>73</v>
      </c>
      <c r="H10" s="138">
        <f>SUM(G10-D10)</f>
        <v>65</v>
      </c>
      <c r="I10" s="110">
        <v>35</v>
      </c>
      <c r="J10" s="111">
        <v>38</v>
      </c>
      <c r="K10" s="100">
        <f>SUM(I10:J10)</f>
        <v>73</v>
      </c>
      <c r="L10" s="112">
        <f>+(K10-D10)</f>
        <v>65</v>
      </c>
      <c r="M10" s="113">
        <f>SUM(H10+L10)</f>
        <v>130</v>
      </c>
      <c r="N10" s="345">
        <f>+G10+K10</f>
        <v>146</v>
      </c>
      <c r="O10" s="19" t="s">
        <v>15</v>
      </c>
      <c r="Q10" s="16">
        <f t="shared" ref="Q10:Q27" si="0">J10-D10*0.5</f>
        <v>34</v>
      </c>
    </row>
    <row r="11" spans="1:17" ht="20.25" thickBot="1">
      <c r="A11" s="176" t="s">
        <v>133</v>
      </c>
      <c r="B11" s="95" t="s">
        <v>62</v>
      </c>
      <c r="C11" s="96">
        <v>40413</v>
      </c>
      <c r="D11" s="192">
        <v>11</v>
      </c>
      <c r="E11" s="190">
        <v>43</v>
      </c>
      <c r="F11" s="99">
        <v>42</v>
      </c>
      <c r="G11" s="100">
        <f>SUM(E11:F11)</f>
        <v>85</v>
      </c>
      <c r="H11" s="138">
        <f>SUM(G11-D11)</f>
        <v>74</v>
      </c>
      <c r="I11" s="110">
        <v>38</v>
      </c>
      <c r="J11" s="111">
        <v>37</v>
      </c>
      <c r="K11" s="100">
        <f>SUM(I11:J11)</f>
        <v>75</v>
      </c>
      <c r="L11" s="112">
        <f>+(K11-D11)</f>
        <v>64</v>
      </c>
      <c r="M11" s="113">
        <f>SUM(H11+L11)</f>
        <v>138</v>
      </c>
      <c r="N11" s="345">
        <f>+G11+K11</f>
        <v>160</v>
      </c>
      <c r="O11" s="19" t="s">
        <v>16</v>
      </c>
      <c r="Q11" s="16">
        <f t="shared" si="0"/>
        <v>31.5</v>
      </c>
    </row>
    <row r="12" spans="1:17" ht="19.5">
      <c r="A12" s="94" t="s">
        <v>132</v>
      </c>
      <c r="B12" s="95" t="s">
        <v>137</v>
      </c>
      <c r="C12" s="96">
        <v>41277</v>
      </c>
      <c r="D12" s="192">
        <v>11</v>
      </c>
      <c r="E12" s="190">
        <v>41</v>
      </c>
      <c r="F12" s="99">
        <v>42</v>
      </c>
      <c r="G12" s="100">
        <f>SUM(E12:F12)</f>
        <v>83</v>
      </c>
      <c r="H12" s="138">
        <f>SUM(G12-D12)</f>
        <v>72</v>
      </c>
      <c r="I12" s="110">
        <v>45</v>
      </c>
      <c r="J12" s="111">
        <v>42</v>
      </c>
      <c r="K12" s="100">
        <f>SUM(I12:J12)</f>
        <v>87</v>
      </c>
      <c r="L12" s="112">
        <f>+(K12-D12)</f>
        <v>76</v>
      </c>
      <c r="M12" s="113">
        <f>SUM(H12+L12)</f>
        <v>148</v>
      </c>
      <c r="N12" s="134">
        <f>+G12+K12</f>
        <v>170</v>
      </c>
      <c r="Q12" s="16">
        <f t="shared" si="0"/>
        <v>36.5</v>
      </c>
    </row>
    <row r="13" spans="1:17" ht="20.25" thickBot="1">
      <c r="A13" s="176" t="s">
        <v>131</v>
      </c>
      <c r="B13" s="95" t="s">
        <v>62</v>
      </c>
      <c r="C13" s="96">
        <v>40437</v>
      </c>
      <c r="D13" s="192">
        <v>12</v>
      </c>
      <c r="E13" s="190">
        <v>43</v>
      </c>
      <c r="F13" s="99">
        <v>47</v>
      </c>
      <c r="G13" s="100">
        <f>SUM(E13:F13)</f>
        <v>90</v>
      </c>
      <c r="H13" s="138">
        <f>SUM(G13-D13)</f>
        <v>78</v>
      </c>
      <c r="I13" s="110">
        <v>43</v>
      </c>
      <c r="J13" s="111">
        <v>42</v>
      </c>
      <c r="K13" s="100">
        <f>SUM(I13:J13)</f>
        <v>85</v>
      </c>
      <c r="L13" s="112">
        <f>+(K13-D13)</f>
        <v>73</v>
      </c>
      <c r="M13" s="113">
        <f>SUM(H13+L13)</f>
        <v>151</v>
      </c>
      <c r="N13" s="134">
        <f>+G13+K13</f>
        <v>175</v>
      </c>
      <c r="Q13" s="16">
        <f t="shared" si="0"/>
        <v>36</v>
      </c>
    </row>
    <row r="14" spans="1:17" ht="20.25" thickBot="1">
      <c r="A14" s="176" t="s">
        <v>124</v>
      </c>
      <c r="B14" s="95" t="s">
        <v>60</v>
      </c>
      <c r="C14" s="96">
        <v>40532</v>
      </c>
      <c r="D14" s="192">
        <v>16</v>
      </c>
      <c r="E14" s="190">
        <v>47</v>
      </c>
      <c r="F14" s="99">
        <v>42</v>
      </c>
      <c r="G14" s="100">
        <f>SUM(E14:F14)</f>
        <v>89</v>
      </c>
      <c r="H14" s="138">
        <f>SUM(G14-D14)</f>
        <v>73</v>
      </c>
      <c r="I14" s="110">
        <v>39</v>
      </c>
      <c r="J14" s="111">
        <v>48</v>
      </c>
      <c r="K14" s="100">
        <f>SUM(I14:J14)</f>
        <v>87</v>
      </c>
      <c r="L14" s="112">
        <f>+(K14-D14)</f>
        <v>71</v>
      </c>
      <c r="M14" s="346">
        <f>SUM(H14+L14)</f>
        <v>144</v>
      </c>
      <c r="N14" s="134">
        <f>+G14+K14</f>
        <v>176</v>
      </c>
      <c r="O14" s="23" t="s">
        <v>17</v>
      </c>
      <c r="Q14" s="16">
        <f t="shared" si="0"/>
        <v>40</v>
      </c>
    </row>
    <row r="15" spans="1:17" ht="19.5">
      <c r="A15" s="176" t="s">
        <v>127</v>
      </c>
      <c r="B15" s="95" t="s">
        <v>62</v>
      </c>
      <c r="C15" s="96">
        <v>40484</v>
      </c>
      <c r="D15" s="192">
        <v>14</v>
      </c>
      <c r="E15" s="190">
        <v>42</v>
      </c>
      <c r="F15" s="99">
        <v>46</v>
      </c>
      <c r="G15" s="100">
        <f>SUM(E15:F15)</f>
        <v>88</v>
      </c>
      <c r="H15" s="138">
        <f>SUM(G15-D15)</f>
        <v>74</v>
      </c>
      <c r="I15" s="110">
        <v>48</v>
      </c>
      <c r="J15" s="111">
        <v>45</v>
      </c>
      <c r="K15" s="100">
        <f>SUM(I15:J15)</f>
        <v>93</v>
      </c>
      <c r="L15" s="112">
        <f>+(K15-D15)</f>
        <v>79</v>
      </c>
      <c r="M15" s="113">
        <f>SUM(H15+L15)</f>
        <v>153</v>
      </c>
      <c r="N15" s="134">
        <f>+G15+K15</f>
        <v>181</v>
      </c>
      <c r="Q15" s="16">
        <f t="shared" si="0"/>
        <v>38</v>
      </c>
    </row>
    <row r="16" spans="1:17" ht="20.25" thickBot="1">
      <c r="A16" s="176" t="s">
        <v>130</v>
      </c>
      <c r="B16" s="95" t="s">
        <v>64</v>
      </c>
      <c r="C16" s="96">
        <v>39867</v>
      </c>
      <c r="D16" s="192">
        <v>13</v>
      </c>
      <c r="E16" s="190">
        <v>46</v>
      </c>
      <c r="F16" s="99">
        <v>45</v>
      </c>
      <c r="G16" s="100">
        <f>SUM(E16:F16)</f>
        <v>91</v>
      </c>
      <c r="H16" s="138">
        <f>SUM(G16-D16)</f>
        <v>78</v>
      </c>
      <c r="I16" s="110">
        <v>46</v>
      </c>
      <c r="J16" s="111">
        <v>46</v>
      </c>
      <c r="K16" s="100">
        <f>SUM(I16:J16)</f>
        <v>92</v>
      </c>
      <c r="L16" s="112">
        <f>+(K16-D16)</f>
        <v>79</v>
      </c>
      <c r="M16" s="113">
        <f>SUM(H16+L16)</f>
        <v>157</v>
      </c>
      <c r="N16" s="134">
        <f>+G16+K16</f>
        <v>183</v>
      </c>
      <c r="Q16" s="16">
        <f t="shared" si="0"/>
        <v>39.5</v>
      </c>
    </row>
    <row r="17" spans="1:17" ht="20.25" thickBot="1">
      <c r="A17" s="176" t="s">
        <v>120</v>
      </c>
      <c r="B17" s="95" t="s">
        <v>60</v>
      </c>
      <c r="C17" s="96">
        <v>40373</v>
      </c>
      <c r="D17" s="192">
        <v>18</v>
      </c>
      <c r="E17" s="190">
        <v>47</v>
      </c>
      <c r="F17" s="99">
        <v>45</v>
      </c>
      <c r="G17" s="100">
        <f>SUM(E17:F17)</f>
        <v>92</v>
      </c>
      <c r="H17" s="138">
        <f>SUM(G17-D17)</f>
        <v>74</v>
      </c>
      <c r="I17" s="110">
        <v>47</v>
      </c>
      <c r="J17" s="111">
        <v>46</v>
      </c>
      <c r="K17" s="100">
        <f>SUM(I17:J17)</f>
        <v>93</v>
      </c>
      <c r="L17" s="112">
        <f>+(K17-D17)</f>
        <v>75</v>
      </c>
      <c r="M17" s="346">
        <f>SUM(H17+L17)</f>
        <v>149</v>
      </c>
      <c r="N17" s="134">
        <f>+G17+K17</f>
        <v>185</v>
      </c>
      <c r="O17" s="23" t="s">
        <v>18</v>
      </c>
      <c r="Q17" s="16">
        <f t="shared" si="0"/>
        <v>37</v>
      </c>
    </row>
    <row r="18" spans="1:17" ht="19.5">
      <c r="A18" s="94" t="s">
        <v>126</v>
      </c>
      <c r="B18" s="95" t="s">
        <v>62</v>
      </c>
      <c r="C18" s="96">
        <v>40766</v>
      </c>
      <c r="D18" s="192">
        <v>16</v>
      </c>
      <c r="E18" s="190">
        <v>45</v>
      </c>
      <c r="F18" s="99">
        <v>46</v>
      </c>
      <c r="G18" s="100">
        <f>SUM(E18:F18)</f>
        <v>91</v>
      </c>
      <c r="H18" s="138">
        <f>SUM(G18-D18)</f>
        <v>75</v>
      </c>
      <c r="I18" s="110">
        <v>48</v>
      </c>
      <c r="J18" s="111">
        <v>46</v>
      </c>
      <c r="K18" s="100">
        <f>SUM(I18:J18)</f>
        <v>94</v>
      </c>
      <c r="L18" s="112">
        <f>+(K18-D18)</f>
        <v>78</v>
      </c>
      <c r="M18" s="113">
        <f>SUM(H18+L18)</f>
        <v>153</v>
      </c>
      <c r="N18" s="134">
        <f>+G18+K18</f>
        <v>185</v>
      </c>
      <c r="Q18" s="16">
        <f t="shared" si="0"/>
        <v>38</v>
      </c>
    </row>
    <row r="19" spans="1:17" ht="19.5">
      <c r="A19" s="94" t="s">
        <v>123</v>
      </c>
      <c r="B19" s="95" t="s">
        <v>56</v>
      </c>
      <c r="C19" s="96">
        <v>41123</v>
      </c>
      <c r="D19" s="192">
        <v>18</v>
      </c>
      <c r="E19" s="190">
        <v>45</v>
      </c>
      <c r="F19" s="99">
        <v>49</v>
      </c>
      <c r="G19" s="100">
        <f>SUM(E19:F19)</f>
        <v>94</v>
      </c>
      <c r="H19" s="138">
        <f>SUM(G19-D19)</f>
        <v>76</v>
      </c>
      <c r="I19" s="110">
        <v>52</v>
      </c>
      <c r="J19" s="111">
        <v>45</v>
      </c>
      <c r="K19" s="100">
        <f>SUM(I19:J19)</f>
        <v>97</v>
      </c>
      <c r="L19" s="112">
        <f>+(K19-D19)</f>
        <v>79</v>
      </c>
      <c r="M19" s="113">
        <f>SUM(H19+L19)</f>
        <v>155</v>
      </c>
      <c r="N19" s="134">
        <f>+G19+K19</f>
        <v>191</v>
      </c>
      <c r="Q19" s="16">
        <f t="shared" si="0"/>
        <v>36</v>
      </c>
    </row>
    <row r="20" spans="1:17" ht="19.5">
      <c r="A20" s="94" t="s">
        <v>116</v>
      </c>
      <c r="B20" s="95" t="s">
        <v>60</v>
      </c>
      <c r="C20" s="96">
        <v>41174</v>
      </c>
      <c r="D20" s="192">
        <v>27</v>
      </c>
      <c r="E20" s="190">
        <v>45</v>
      </c>
      <c r="F20" s="99">
        <v>46</v>
      </c>
      <c r="G20" s="100">
        <f>SUM(E20:F20)</f>
        <v>91</v>
      </c>
      <c r="H20" s="138">
        <f>SUM(G20-D20)</f>
        <v>64</v>
      </c>
      <c r="I20" s="110">
        <v>52</v>
      </c>
      <c r="J20" s="111">
        <v>48</v>
      </c>
      <c r="K20" s="100">
        <f>SUM(I20:J20)</f>
        <v>100</v>
      </c>
      <c r="L20" s="112">
        <f>+(K20-D20)</f>
        <v>73</v>
      </c>
      <c r="M20" s="113">
        <f>SUM(H20+L20)</f>
        <v>137</v>
      </c>
      <c r="N20" s="134">
        <f>+G20+K20</f>
        <v>191</v>
      </c>
      <c r="Q20" s="16">
        <f t="shared" si="0"/>
        <v>34.5</v>
      </c>
    </row>
    <row r="21" spans="1:17" ht="19.5">
      <c r="A21" s="94" t="s">
        <v>115</v>
      </c>
      <c r="B21" s="95" t="s">
        <v>56</v>
      </c>
      <c r="C21" s="96">
        <v>40544</v>
      </c>
      <c r="D21" s="192">
        <v>31</v>
      </c>
      <c r="E21" s="190">
        <v>48</v>
      </c>
      <c r="F21" s="99">
        <v>51</v>
      </c>
      <c r="G21" s="100">
        <f>SUM(E21:F21)</f>
        <v>99</v>
      </c>
      <c r="H21" s="138">
        <f>SUM(G21-D21)</f>
        <v>68</v>
      </c>
      <c r="I21" s="110">
        <v>50</v>
      </c>
      <c r="J21" s="111">
        <v>48</v>
      </c>
      <c r="K21" s="100">
        <f>SUM(I21:J21)</f>
        <v>98</v>
      </c>
      <c r="L21" s="112">
        <f>+(K21-D21)</f>
        <v>67</v>
      </c>
      <c r="M21" s="113">
        <f>SUM(H21+L21)</f>
        <v>135</v>
      </c>
      <c r="N21" s="134">
        <f>+G21+K21</f>
        <v>197</v>
      </c>
      <c r="Q21" s="16">
        <f t="shared" si="0"/>
        <v>32.5</v>
      </c>
    </row>
    <row r="22" spans="1:17" ht="19.5">
      <c r="A22" s="94" t="s">
        <v>122</v>
      </c>
      <c r="B22" s="95" t="s">
        <v>137</v>
      </c>
      <c r="C22" s="96">
        <v>41139</v>
      </c>
      <c r="D22" s="192">
        <v>18</v>
      </c>
      <c r="E22" s="190">
        <v>54</v>
      </c>
      <c r="F22" s="99">
        <v>53</v>
      </c>
      <c r="G22" s="100">
        <f>SUM(E22:F22)</f>
        <v>107</v>
      </c>
      <c r="H22" s="138">
        <f>SUM(G22-D22)</f>
        <v>89</v>
      </c>
      <c r="I22" s="110">
        <v>47</v>
      </c>
      <c r="J22" s="111">
        <v>48</v>
      </c>
      <c r="K22" s="100">
        <f>SUM(I22:J22)</f>
        <v>95</v>
      </c>
      <c r="L22" s="112">
        <f>+(K22-D22)</f>
        <v>77</v>
      </c>
      <c r="M22" s="113">
        <f>SUM(H22+L22)</f>
        <v>166</v>
      </c>
      <c r="N22" s="134">
        <f>+G22+K22</f>
        <v>202</v>
      </c>
      <c r="Q22" s="16">
        <f t="shared" si="0"/>
        <v>39</v>
      </c>
    </row>
    <row r="23" spans="1:17" ht="19.5">
      <c r="A23" s="94" t="s">
        <v>118</v>
      </c>
      <c r="B23" s="95" t="s">
        <v>64</v>
      </c>
      <c r="C23" s="96">
        <v>41137</v>
      </c>
      <c r="D23" s="192">
        <v>25</v>
      </c>
      <c r="E23" s="190">
        <v>57</v>
      </c>
      <c r="F23" s="99">
        <v>48</v>
      </c>
      <c r="G23" s="100">
        <f>SUM(E23:F23)</f>
        <v>105</v>
      </c>
      <c r="H23" s="138">
        <f>SUM(G23-D23)</f>
        <v>80</v>
      </c>
      <c r="I23" s="110">
        <v>50</v>
      </c>
      <c r="J23" s="111">
        <v>54</v>
      </c>
      <c r="K23" s="100">
        <f>SUM(I23:J23)</f>
        <v>104</v>
      </c>
      <c r="L23" s="112">
        <f>+(K23-D23)</f>
        <v>79</v>
      </c>
      <c r="M23" s="113">
        <f>SUM(H23+L23)</f>
        <v>159</v>
      </c>
      <c r="N23" s="134">
        <f>+G23+K23</f>
        <v>209</v>
      </c>
      <c r="Q23" s="16">
        <f t="shared" si="0"/>
        <v>41.5</v>
      </c>
    </row>
    <row r="24" spans="1:17" ht="19.5">
      <c r="A24" s="176" t="s">
        <v>114</v>
      </c>
      <c r="B24" s="95" t="s">
        <v>56</v>
      </c>
      <c r="C24" s="96">
        <v>40519</v>
      </c>
      <c r="D24" s="192">
        <v>35</v>
      </c>
      <c r="E24" s="190">
        <v>59</v>
      </c>
      <c r="F24" s="99">
        <v>63</v>
      </c>
      <c r="G24" s="100">
        <f>SUM(E24:F24)</f>
        <v>122</v>
      </c>
      <c r="H24" s="138">
        <f>SUM(G24-D24)</f>
        <v>87</v>
      </c>
      <c r="I24" s="110">
        <v>58</v>
      </c>
      <c r="J24" s="111">
        <v>55</v>
      </c>
      <c r="K24" s="100">
        <f>SUM(I24:J24)</f>
        <v>113</v>
      </c>
      <c r="L24" s="112">
        <f>+(K24-D24)</f>
        <v>78</v>
      </c>
      <c r="M24" s="113">
        <f>SUM(H24+L24)</f>
        <v>165</v>
      </c>
      <c r="N24" s="134">
        <f>+G24+K24</f>
        <v>235</v>
      </c>
      <c r="Q24" s="16">
        <f t="shared" si="0"/>
        <v>37.5</v>
      </c>
    </row>
    <row r="25" spans="1:17" ht="19.5">
      <c r="A25" s="94" t="s">
        <v>112</v>
      </c>
      <c r="B25" s="95" t="s">
        <v>62</v>
      </c>
      <c r="C25" s="96">
        <v>40874</v>
      </c>
      <c r="D25" s="192">
        <v>49</v>
      </c>
      <c r="E25" s="190">
        <v>66</v>
      </c>
      <c r="F25" s="99">
        <v>54</v>
      </c>
      <c r="G25" s="100">
        <f>SUM(E25:F25)</f>
        <v>120</v>
      </c>
      <c r="H25" s="138">
        <f>SUM(G25-D25)</f>
        <v>71</v>
      </c>
      <c r="I25" s="110">
        <v>62</v>
      </c>
      <c r="J25" s="111">
        <v>59</v>
      </c>
      <c r="K25" s="100">
        <f>SUM(I25:J25)</f>
        <v>121</v>
      </c>
      <c r="L25" s="112">
        <f>+(K25-D25)</f>
        <v>72</v>
      </c>
      <c r="M25" s="113">
        <f>SUM(H25+L25)</f>
        <v>143</v>
      </c>
      <c r="N25" s="134">
        <f>+G25+K25</f>
        <v>241</v>
      </c>
      <c r="Q25" s="16">
        <f t="shared" si="0"/>
        <v>34.5</v>
      </c>
    </row>
    <row r="26" spans="1:17" ht="19.5">
      <c r="A26" s="182" t="s">
        <v>128</v>
      </c>
      <c r="B26" s="95" t="s">
        <v>138</v>
      </c>
      <c r="C26" s="96">
        <v>40142</v>
      </c>
      <c r="D26" s="195" t="s">
        <v>10</v>
      </c>
      <c r="E26" s="194" t="s">
        <v>10</v>
      </c>
      <c r="F26" s="183" t="s">
        <v>10</v>
      </c>
      <c r="G26" s="184" t="s">
        <v>10</v>
      </c>
      <c r="H26" s="138" t="s">
        <v>10</v>
      </c>
      <c r="I26" s="110" t="s">
        <v>10</v>
      </c>
      <c r="J26" s="111" t="s">
        <v>10</v>
      </c>
      <c r="K26" s="184" t="s">
        <v>10</v>
      </c>
      <c r="L26" s="112" t="s">
        <v>10</v>
      </c>
      <c r="M26" s="113" t="s">
        <v>10</v>
      </c>
      <c r="N26" s="185" t="s">
        <v>10</v>
      </c>
    </row>
    <row r="27" spans="1:17" ht="20.25" thickBot="1">
      <c r="A27" s="181" t="s">
        <v>119</v>
      </c>
      <c r="B27" s="103" t="s">
        <v>138</v>
      </c>
      <c r="C27" s="104">
        <v>40021</v>
      </c>
      <c r="D27" s="193"/>
      <c r="E27" s="191" t="s">
        <v>154</v>
      </c>
      <c r="F27" s="106" t="s">
        <v>155</v>
      </c>
      <c r="G27" s="186" t="s">
        <v>10</v>
      </c>
      <c r="H27" s="139" t="s">
        <v>10</v>
      </c>
      <c r="I27" s="119" t="s">
        <v>5</v>
      </c>
      <c r="J27" s="120" t="s">
        <v>155</v>
      </c>
      <c r="K27" s="90" t="s">
        <v>27</v>
      </c>
      <c r="L27" s="121" t="s">
        <v>10</v>
      </c>
      <c r="M27" s="122" t="s">
        <v>10</v>
      </c>
      <c r="N27" s="341" t="s">
        <v>10</v>
      </c>
    </row>
    <row r="28" spans="1:17" ht="20.25" thickBot="1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Q28" s="140"/>
    </row>
    <row r="29" spans="1:17" ht="20.25" thickBot="1">
      <c r="A29" s="247" t="s">
        <v>142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48"/>
      <c r="L29" s="248"/>
      <c r="M29" s="248"/>
      <c r="N29" s="249"/>
    </row>
    <row r="30" spans="1:17" ht="20.25" thickBot="1">
      <c r="A30" s="116"/>
      <c r="B30" s="117"/>
      <c r="C30" s="117"/>
      <c r="D30" s="117"/>
      <c r="E30" s="250" t="s">
        <v>35</v>
      </c>
      <c r="F30" s="251"/>
      <c r="G30" s="251"/>
      <c r="H30" s="252"/>
      <c r="I30" s="241" t="s">
        <v>38</v>
      </c>
      <c r="J30" s="242"/>
      <c r="K30" s="242"/>
      <c r="L30" s="243"/>
      <c r="M30" s="117"/>
      <c r="N30" s="118"/>
    </row>
    <row r="31" spans="1:17" s="101" customFormat="1" ht="20.25" thickBot="1">
      <c r="A31" s="4" t="s">
        <v>6</v>
      </c>
      <c r="B31" s="5" t="s">
        <v>9</v>
      </c>
      <c r="C31" s="5" t="s">
        <v>21</v>
      </c>
      <c r="D31" s="4" t="s">
        <v>1</v>
      </c>
      <c r="E31" s="189" t="s">
        <v>2</v>
      </c>
      <c r="F31" s="107" t="s">
        <v>3</v>
      </c>
      <c r="G31" s="107" t="s">
        <v>4</v>
      </c>
      <c r="H31" s="107" t="s">
        <v>5</v>
      </c>
      <c r="I31" s="108" t="s">
        <v>2</v>
      </c>
      <c r="J31" s="108" t="s">
        <v>3</v>
      </c>
      <c r="K31" s="108" t="s">
        <v>4</v>
      </c>
      <c r="L31" s="108" t="s">
        <v>5</v>
      </c>
      <c r="M31" s="4" t="s">
        <v>36</v>
      </c>
      <c r="N31" s="109" t="s">
        <v>37</v>
      </c>
      <c r="Q31" s="48" t="s">
        <v>23</v>
      </c>
    </row>
    <row r="32" spans="1:17" ht="20.25" thickBot="1">
      <c r="A32" s="177" t="s">
        <v>95</v>
      </c>
      <c r="B32" s="95" t="s">
        <v>50</v>
      </c>
      <c r="C32" s="96">
        <v>38986</v>
      </c>
      <c r="D32" s="192">
        <v>0</v>
      </c>
      <c r="E32" s="190">
        <v>42</v>
      </c>
      <c r="F32" s="99">
        <v>34</v>
      </c>
      <c r="G32" s="100">
        <v>76</v>
      </c>
      <c r="H32" s="138">
        <f>SUM(G32-D32)</f>
        <v>76</v>
      </c>
      <c r="I32" s="110">
        <v>43</v>
      </c>
      <c r="J32" s="111">
        <v>39</v>
      </c>
      <c r="K32" s="100">
        <f>SUM(I32:J32)</f>
        <v>82</v>
      </c>
      <c r="L32" s="112">
        <f>+(K32-D32)</f>
        <v>82</v>
      </c>
      <c r="M32" s="113">
        <f>SUM(H32+L32)</f>
        <v>158</v>
      </c>
      <c r="N32" s="345">
        <f>+G32+K32</f>
        <v>158</v>
      </c>
      <c r="O32" s="114" t="s">
        <v>15</v>
      </c>
      <c r="Q32" s="16">
        <f t="shared" ref="Q32:Q43" si="1">J32-D32*0.5</f>
        <v>39</v>
      </c>
    </row>
    <row r="33" spans="1:17" ht="20.25" thickBot="1">
      <c r="A33" s="94" t="s">
        <v>94</v>
      </c>
      <c r="B33" s="95" t="s">
        <v>56</v>
      </c>
      <c r="C33" s="96">
        <v>39932</v>
      </c>
      <c r="D33" s="192">
        <v>3</v>
      </c>
      <c r="E33" s="190">
        <v>40</v>
      </c>
      <c r="F33" s="99">
        <v>44</v>
      </c>
      <c r="G33" s="100">
        <v>84</v>
      </c>
      <c r="H33" s="138">
        <f>SUM(G33-D33)</f>
        <v>81</v>
      </c>
      <c r="I33" s="110">
        <v>37</v>
      </c>
      <c r="J33" s="111">
        <v>40</v>
      </c>
      <c r="K33" s="100">
        <f>SUM(I33:J33)</f>
        <v>77</v>
      </c>
      <c r="L33" s="112">
        <f>+(K33-D33)</f>
        <v>74</v>
      </c>
      <c r="M33" s="113">
        <f>SUM(H33+L33)</f>
        <v>155</v>
      </c>
      <c r="N33" s="345">
        <f>+G33+K33</f>
        <v>161</v>
      </c>
      <c r="O33" s="114" t="s">
        <v>16</v>
      </c>
      <c r="Q33" s="16">
        <f t="shared" si="1"/>
        <v>38.5</v>
      </c>
    </row>
    <row r="34" spans="1:17" ht="19.5">
      <c r="A34" s="177" t="s">
        <v>93</v>
      </c>
      <c r="B34" s="95" t="s">
        <v>56</v>
      </c>
      <c r="C34" s="96">
        <v>38803</v>
      </c>
      <c r="D34" s="192">
        <v>3</v>
      </c>
      <c r="E34" s="190">
        <v>43</v>
      </c>
      <c r="F34" s="99">
        <v>42</v>
      </c>
      <c r="G34" s="100">
        <v>85</v>
      </c>
      <c r="H34" s="138">
        <f>SUM(G34-D34)</f>
        <v>82</v>
      </c>
      <c r="I34" s="110">
        <v>42</v>
      </c>
      <c r="J34" s="111">
        <v>37</v>
      </c>
      <c r="K34" s="100">
        <f>SUM(I34:J34)</f>
        <v>79</v>
      </c>
      <c r="L34" s="112">
        <f>+(K34-D34)</f>
        <v>76</v>
      </c>
      <c r="M34" s="113">
        <f>SUM(H34+L34)</f>
        <v>158</v>
      </c>
      <c r="N34" s="134">
        <f>+G34+K34</f>
        <v>164</v>
      </c>
      <c r="Q34" s="16">
        <f t="shared" si="1"/>
        <v>35.5</v>
      </c>
    </row>
    <row r="35" spans="1:17" ht="19.5">
      <c r="A35" s="94" t="s">
        <v>98</v>
      </c>
      <c r="B35" s="95" t="s">
        <v>56</v>
      </c>
      <c r="C35" s="96">
        <v>40616</v>
      </c>
      <c r="D35" s="192">
        <v>9</v>
      </c>
      <c r="E35" s="190">
        <v>46</v>
      </c>
      <c r="F35" s="99">
        <v>42</v>
      </c>
      <c r="G35" s="100">
        <v>88</v>
      </c>
      <c r="H35" s="138">
        <f>SUM(G35-D35)</f>
        <v>79</v>
      </c>
      <c r="I35" s="110">
        <v>43</v>
      </c>
      <c r="J35" s="111">
        <v>39</v>
      </c>
      <c r="K35" s="100">
        <f>SUM(I35:J35)</f>
        <v>82</v>
      </c>
      <c r="L35" s="112">
        <f>+(K35-D35)</f>
        <v>73</v>
      </c>
      <c r="M35" s="113">
        <f>SUM(H35+L35)</f>
        <v>152</v>
      </c>
      <c r="N35" s="134">
        <f>+G35+K35</f>
        <v>170</v>
      </c>
      <c r="Q35" s="16">
        <f t="shared" si="1"/>
        <v>34.5</v>
      </c>
    </row>
    <row r="36" spans="1:17" ht="19.5">
      <c r="A36" s="94" t="s">
        <v>99</v>
      </c>
      <c r="B36" s="95" t="s">
        <v>50</v>
      </c>
      <c r="C36" s="96">
        <v>39869</v>
      </c>
      <c r="D36" s="192">
        <v>7</v>
      </c>
      <c r="E36" s="190">
        <v>45</v>
      </c>
      <c r="F36" s="99">
        <v>46</v>
      </c>
      <c r="G36" s="100">
        <v>91</v>
      </c>
      <c r="H36" s="138">
        <f>SUM(G36-D36)</f>
        <v>84</v>
      </c>
      <c r="I36" s="110">
        <v>43</v>
      </c>
      <c r="J36" s="111">
        <v>42</v>
      </c>
      <c r="K36" s="100">
        <f>SUM(I36:J36)</f>
        <v>85</v>
      </c>
      <c r="L36" s="112">
        <f>+(K36-D36)</f>
        <v>78</v>
      </c>
      <c r="M36" s="113">
        <f>SUM(H36+L36)</f>
        <v>162</v>
      </c>
      <c r="N36" s="134">
        <f>+G36+K36</f>
        <v>176</v>
      </c>
      <c r="Q36" s="16">
        <f t="shared" si="1"/>
        <v>38.5</v>
      </c>
    </row>
    <row r="37" spans="1:17" ht="19.5">
      <c r="A37" s="94" t="s">
        <v>97</v>
      </c>
      <c r="B37" s="95" t="s">
        <v>66</v>
      </c>
      <c r="C37" s="96">
        <v>40056</v>
      </c>
      <c r="D37" s="192">
        <v>10</v>
      </c>
      <c r="E37" s="190">
        <v>42</v>
      </c>
      <c r="F37" s="99">
        <v>44</v>
      </c>
      <c r="G37" s="100">
        <v>86</v>
      </c>
      <c r="H37" s="138">
        <f>SUM(G37-D37)</f>
        <v>76</v>
      </c>
      <c r="I37" s="110">
        <v>48</v>
      </c>
      <c r="J37" s="111">
        <v>50</v>
      </c>
      <c r="K37" s="100">
        <f>SUM(I37:J37)</f>
        <v>98</v>
      </c>
      <c r="L37" s="112">
        <f>+(K37-D37)</f>
        <v>88</v>
      </c>
      <c r="M37" s="113">
        <f>SUM(H37+L37)</f>
        <v>164</v>
      </c>
      <c r="N37" s="134">
        <f>+G37+K37</f>
        <v>184</v>
      </c>
      <c r="Q37" s="16">
        <f t="shared" si="1"/>
        <v>45</v>
      </c>
    </row>
    <row r="38" spans="1:17" ht="19.5">
      <c r="A38" s="94" t="s">
        <v>102</v>
      </c>
      <c r="B38" s="95" t="s">
        <v>56</v>
      </c>
      <c r="C38" s="96">
        <v>40415</v>
      </c>
      <c r="D38" s="192">
        <v>18</v>
      </c>
      <c r="E38" s="190">
        <v>46</v>
      </c>
      <c r="F38" s="99">
        <v>48</v>
      </c>
      <c r="G38" s="100">
        <v>94</v>
      </c>
      <c r="H38" s="138">
        <f>SUM(G38-D38)</f>
        <v>76</v>
      </c>
      <c r="I38" s="110">
        <v>50</v>
      </c>
      <c r="J38" s="111">
        <v>42</v>
      </c>
      <c r="K38" s="100">
        <f>SUM(I38:J38)</f>
        <v>92</v>
      </c>
      <c r="L38" s="112">
        <f>+(K38-D38)</f>
        <v>74</v>
      </c>
      <c r="M38" s="113">
        <f>SUM(H38+L38)</f>
        <v>150</v>
      </c>
      <c r="N38" s="134">
        <f>+G38+K38</f>
        <v>186</v>
      </c>
      <c r="Q38" s="16">
        <f t="shared" si="1"/>
        <v>33</v>
      </c>
    </row>
    <row r="39" spans="1:17" ht="19.5">
      <c r="A39" s="94" t="s">
        <v>103</v>
      </c>
      <c r="B39" s="95" t="s">
        <v>66</v>
      </c>
      <c r="C39" s="96">
        <v>40439</v>
      </c>
      <c r="D39" s="192">
        <v>12</v>
      </c>
      <c r="E39" s="190">
        <v>48</v>
      </c>
      <c r="F39" s="99">
        <v>46</v>
      </c>
      <c r="G39" s="100">
        <v>94</v>
      </c>
      <c r="H39" s="138">
        <f>SUM(G39-D39)</f>
        <v>82</v>
      </c>
      <c r="I39" s="110">
        <v>49</v>
      </c>
      <c r="J39" s="111">
        <v>45</v>
      </c>
      <c r="K39" s="100">
        <f>SUM(I39:J39)</f>
        <v>94</v>
      </c>
      <c r="L39" s="112">
        <f>+(K39-D39)</f>
        <v>82</v>
      </c>
      <c r="M39" s="113">
        <f>SUM(H39+L39)</f>
        <v>164</v>
      </c>
      <c r="N39" s="134">
        <f>+G39+K39</f>
        <v>188</v>
      </c>
      <c r="Q39" s="16">
        <f t="shared" si="1"/>
        <v>39</v>
      </c>
    </row>
    <row r="40" spans="1:17" ht="20.25" thickBot="1">
      <c r="A40" s="94" t="s">
        <v>101</v>
      </c>
      <c r="B40" s="95" t="s">
        <v>62</v>
      </c>
      <c r="C40" s="96">
        <v>40917</v>
      </c>
      <c r="D40" s="192">
        <v>18</v>
      </c>
      <c r="E40" s="190">
        <v>54</v>
      </c>
      <c r="F40" s="99">
        <v>46</v>
      </c>
      <c r="G40" s="100">
        <v>100</v>
      </c>
      <c r="H40" s="138">
        <f>SUM(G40-D40)</f>
        <v>82</v>
      </c>
      <c r="I40" s="110">
        <v>47</v>
      </c>
      <c r="J40" s="111">
        <v>44</v>
      </c>
      <c r="K40" s="100">
        <f>SUM(I40:J40)</f>
        <v>91</v>
      </c>
      <c r="L40" s="112">
        <f>+(K40-D40)</f>
        <v>73</v>
      </c>
      <c r="M40" s="113">
        <f>SUM(H40+L40)</f>
        <v>155</v>
      </c>
      <c r="N40" s="134">
        <f>+G40+K40</f>
        <v>191</v>
      </c>
      <c r="Q40" s="16">
        <f t="shared" si="1"/>
        <v>35</v>
      </c>
    </row>
    <row r="41" spans="1:17" ht="20.25" thickBot="1">
      <c r="A41" s="94" t="s">
        <v>109</v>
      </c>
      <c r="B41" s="95" t="s">
        <v>62</v>
      </c>
      <c r="C41" s="96">
        <v>41082</v>
      </c>
      <c r="D41" s="192">
        <v>32</v>
      </c>
      <c r="E41" s="190">
        <v>55</v>
      </c>
      <c r="F41" s="99">
        <v>47</v>
      </c>
      <c r="G41" s="100">
        <v>102</v>
      </c>
      <c r="H41" s="138">
        <f>SUM(G41-D41)</f>
        <v>70</v>
      </c>
      <c r="I41" s="110">
        <v>50</v>
      </c>
      <c r="J41" s="111">
        <v>45</v>
      </c>
      <c r="K41" s="100">
        <f>SUM(I41:J41)</f>
        <v>95</v>
      </c>
      <c r="L41" s="112">
        <f>+(K41-D41)</f>
        <v>63</v>
      </c>
      <c r="M41" s="346">
        <f>SUM(H41+L41)</f>
        <v>133</v>
      </c>
      <c r="N41" s="134">
        <f>+G41+K41</f>
        <v>197</v>
      </c>
      <c r="O41" s="115" t="s">
        <v>17</v>
      </c>
      <c r="Q41" s="16">
        <f t="shared" si="1"/>
        <v>29</v>
      </c>
    </row>
    <row r="42" spans="1:17" ht="20.25" thickBot="1">
      <c r="A42" s="94" t="s">
        <v>106</v>
      </c>
      <c r="B42" s="95" t="s">
        <v>50</v>
      </c>
      <c r="C42" s="96">
        <v>40321</v>
      </c>
      <c r="D42" s="192">
        <v>22</v>
      </c>
      <c r="E42" s="190">
        <v>46</v>
      </c>
      <c r="F42" s="99">
        <v>54</v>
      </c>
      <c r="G42" s="100">
        <v>100</v>
      </c>
      <c r="H42" s="138">
        <f>SUM(G42-D42)</f>
        <v>78</v>
      </c>
      <c r="I42" s="110">
        <v>54</v>
      </c>
      <c r="J42" s="111">
        <v>46</v>
      </c>
      <c r="K42" s="100">
        <f>SUM(I42:J42)</f>
        <v>100</v>
      </c>
      <c r="L42" s="112">
        <f>+(K42-D42)</f>
        <v>78</v>
      </c>
      <c r="M42" s="113">
        <f>SUM(H42+L42)</f>
        <v>156</v>
      </c>
      <c r="N42" s="134">
        <f>+G42+K42</f>
        <v>200</v>
      </c>
      <c r="Q42" s="16">
        <f t="shared" si="1"/>
        <v>35</v>
      </c>
    </row>
    <row r="43" spans="1:17" ht="20.25" thickBot="1">
      <c r="A43" s="94" t="s">
        <v>108</v>
      </c>
      <c r="B43" s="95" t="s">
        <v>56</v>
      </c>
      <c r="C43" s="96">
        <v>41055</v>
      </c>
      <c r="D43" s="192">
        <v>36</v>
      </c>
      <c r="E43" s="190">
        <v>57</v>
      </c>
      <c r="F43" s="99">
        <v>54</v>
      </c>
      <c r="G43" s="100">
        <v>111</v>
      </c>
      <c r="H43" s="138">
        <f>SUM(G43-D43)</f>
        <v>75</v>
      </c>
      <c r="I43" s="110">
        <v>49</v>
      </c>
      <c r="J43" s="111">
        <v>53</v>
      </c>
      <c r="K43" s="100">
        <f>SUM(I43:J43)</f>
        <v>102</v>
      </c>
      <c r="L43" s="112">
        <f>+(K43-D43)</f>
        <v>66</v>
      </c>
      <c r="M43" s="346">
        <f>SUM(H43+L43)</f>
        <v>141</v>
      </c>
      <c r="N43" s="134">
        <f>+G43+K43</f>
        <v>213</v>
      </c>
      <c r="O43" s="115" t="s">
        <v>18</v>
      </c>
      <c r="Q43" s="16">
        <f t="shared" si="1"/>
        <v>35</v>
      </c>
    </row>
    <row r="44" spans="1:17" ht="20.25" thickBot="1">
      <c r="A44" s="187" t="s">
        <v>105</v>
      </c>
      <c r="B44" s="103" t="s">
        <v>52</v>
      </c>
      <c r="C44" s="104">
        <v>40267</v>
      </c>
      <c r="D44" s="197" t="s">
        <v>10</v>
      </c>
      <c r="E44" s="196" t="s">
        <v>10</v>
      </c>
      <c r="F44" s="188" t="s">
        <v>10</v>
      </c>
      <c r="G44" s="186" t="s">
        <v>10</v>
      </c>
      <c r="H44" s="139" t="s">
        <v>10</v>
      </c>
      <c r="I44" s="119" t="s">
        <v>10</v>
      </c>
      <c r="J44" s="120" t="s">
        <v>10</v>
      </c>
      <c r="K44" s="186" t="s">
        <v>10</v>
      </c>
      <c r="L44" s="121" t="s">
        <v>10</v>
      </c>
      <c r="M44" s="122" t="s">
        <v>10</v>
      </c>
      <c r="N44" s="341" t="s">
        <v>10</v>
      </c>
    </row>
  </sheetData>
  <sortState xmlns:xlrd2="http://schemas.microsoft.com/office/spreadsheetml/2017/richdata2" ref="A32:N44">
    <sortCondition ref="N32:N44"/>
    <sortCondition ref="K32:K44"/>
    <sortCondition ref="G32:G44"/>
  </sortState>
  <mergeCells count="12">
    <mergeCell ref="I8:L8"/>
    <mergeCell ref="E30:H30"/>
    <mergeCell ref="I30:L30"/>
    <mergeCell ref="A1:N1"/>
    <mergeCell ref="A2:N2"/>
    <mergeCell ref="A3:N3"/>
    <mergeCell ref="A4:N4"/>
    <mergeCell ref="A5:N5"/>
    <mergeCell ref="A6:N6"/>
    <mergeCell ref="A7:N7"/>
    <mergeCell ref="A29:N29"/>
    <mergeCell ref="E8:H8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9"/>
  <sheetViews>
    <sheetView zoomScale="70" zoomScaleNormal="70" workbookViewId="0">
      <selection sqref="A1:N1"/>
    </sheetView>
  </sheetViews>
  <sheetFormatPr baseColWidth="10" defaultRowHeight="18.75"/>
  <cols>
    <col min="1" max="1" width="32.85546875" style="1" customWidth="1"/>
    <col min="2" max="2" width="8.7109375" style="2" bestFit="1" customWidth="1"/>
    <col min="3" max="3" width="12.42578125" style="2" bestFit="1" customWidth="1"/>
    <col min="4" max="4" width="7.85546875" style="2" bestFit="1" customWidth="1"/>
    <col min="5" max="14" width="6.7109375" style="2" customWidth="1"/>
    <col min="15" max="17" width="11.42578125" style="1" customWidth="1"/>
    <col min="18" max="16384" width="11.42578125" style="1"/>
  </cols>
  <sheetData>
    <row r="1" spans="1:26" ht="30.75">
      <c r="A1" s="236" t="str">
        <f>JUV!A1</f>
        <v>VILLA GESELL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26" ht="23.25">
      <c r="A2" s="237" t="str">
        <f>JUV!A2</f>
        <v>GOLF CLUB</v>
      </c>
      <c r="B2" s="237"/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</row>
    <row r="3" spans="1:26" ht="19.5">
      <c r="A3" s="238" t="s">
        <v>7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</row>
    <row r="4" spans="1:26" ht="26.25">
      <c r="A4" s="239" t="s">
        <v>11</v>
      </c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</row>
    <row r="5" spans="1:26" ht="19.5">
      <c r="A5" s="240" t="str">
        <f>JUV!A5</f>
        <v>CUATRO VUELTAS DE 9 HOYOS MEDAL PLAY</v>
      </c>
      <c r="B5" s="240"/>
      <c r="C5" s="240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40"/>
    </row>
    <row r="6" spans="1:26" ht="19.5">
      <c r="A6" s="235" t="str">
        <f>JUV!A6</f>
        <v>SABADO 04 Y DOMINGO 05 DE MAYO DE 2024</v>
      </c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</row>
    <row r="7" spans="1:26" ht="20.25" thickBot="1">
      <c r="A7" s="254"/>
      <c r="B7" s="254"/>
      <c r="C7" s="254"/>
      <c r="D7" s="254"/>
      <c r="E7" s="254"/>
      <c r="F7" s="254"/>
      <c r="G7" s="254"/>
      <c r="H7" s="254"/>
      <c r="I7" s="123"/>
      <c r="J7" s="123"/>
      <c r="K7" s="123"/>
      <c r="L7" s="123"/>
      <c r="M7" s="123"/>
      <c r="N7" s="123"/>
    </row>
    <row r="8" spans="1:26" ht="19.5" thickBot="1">
      <c r="A8" s="244" t="s">
        <v>139</v>
      </c>
      <c r="B8" s="245"/>
      <c r="C8" s="245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246"/>
    </row>
    <row r="9" spans="1:26" ht="20.25" thickBot="1">
      <c r="A9" s="116"/>
      <c r="B9" s="117"/>
      <c r="C9" s="117"/>
      <c r="D9" s="117"/>
      <c r="E9" s="250" t="s">
        <v>35</v>
      </c>
      <c r="F9" s="251"/>
      <c r="G9" s="251"/>
      <c r="H9" s="252"/>
      <c r="I9" s="241" t="s">
        <v>38</v>
      </c>
      <c r="J9" s="242"/>
      <c r="K9" s="242"/>
      <c r="L9" s="243"/>
      <c r="M9" s="1"/>
      <c r="N9" s="1"/>
    </row>
    <row r="10" spans="1:26" s="101" customFormat="1" ht="20.25" thickBot="1">
      <c r="A10" s="4" t="s">
        <v>0</v>
      </c>
      <c r="B10" s="5" t="s">
        <v>9</v>
      </c>
      <c r="C10" s="5" t="s">
        <v>21</v>
      </c>
      <c r="D10" s="4" t="s">
        <v>1</v>
      </c>
      <c r="E10" s="189" t="s">
        <v>2</v>
      </c>
      <c r="F10" s="107" t="s">
        <v>3</v>
      </c>
      <c r="G10" s="107" t="s">
        <v>4</v>
      </c>
      <c r="H10" s="107" t="s">
        <v>5</v>
      </c>
      <c r="I10" s="108" t="s">
        <v>2</v>
      </c>
      <c r="J10" s="108" t="s">
        <v>3</v>
      </c>
      <c r="K10" s="108" t="s">
        <v>4</v>
      </c>
      <c r="L10" s="108" t="s">
        <v>5</v>
      </c>
      <c r="M10" s="4" t="s">
        <v>36</v>
      </c>
      <c r="N10" s="109" t="s">
        <v>37</v>
      </c>
      <c r="Q10" s="48" t="s">
        <v>23</v>
      </c>
    </row>
    <row r="11" spans="1:26" s="3" customFormat="1" ht="20.25" thickBot="1">
      <c r="A11" s="94" t="s">
        <v>132</v>
      </c>
      <c r="B11" s="95" t="s">
        <v>137</v>
      </c>
      <c r="C11" s="96">
        <v>41277</v>
      </c>
      <c r="D11" s="192">
        <v>11</v>
      </c>
      <c r="E11" s="190">
        <v>41</v>
      </c>
      <c r="F11" s="99">
        <v>42</v>
      </c>
      <c r="G11" s="100">
        <f>SUM(E11:F11)</f>
        <v>83</v>
      </c>
      <c r="H11" s="138">
        <f>SUM(G11-D11)</f>
        <v>72</v>
      </c>
      <c r="I11" s="110">
        <v>45</v>
      </c>
      <c r="J11" s="111">
        <v>42</v>
      </c>
      <c r="K11" s="100">
        <f>SUM(I11:J11)</f>
        <v>87</v>
      </c>
      <c r="L11" s="112">
        <f>+(K11-D11)</f>
        <v>76</v>
      </c>
      <c r="M11" s="113">
        <f>SUM(H11+L11)</f>
        <v>148</v>
      </c>
      <c r="N11" s="345">
        <f>+G11+K11</f>
        <v>170</v>
      </c>
      <c r="O11" s="19" t="s">
        <v>15</v>
      </c>
      <c r="Q11" s="16">
        <f t="shared" ref="Q11:Q18" si="0">J11-D11*0.5</f>
        <v>36.5</v>
      </c>
      <c r="T11" s="1"/>
      <c r="U11" s="1"/>
      <c r="V11" s="1"/>
      <c r="W11" s="1"/>
      <c r="X11" s="1"/>
      <c r="Y11" s="1"/>
      <c r="Z11" s="1"/>
    </row>
    <row r="12" spans="1:26" ht="20.25" thickBot="1">
      <c r="A12" s="94" t="s">
        <v>126</v>
      </c>
      <c r="B12" s="95" t="s">
        <v>62</v>
      </c>
      <c r="C12" s="96">
        <v>40766</v>
      </c>
      <c r="D12" s="192">
        <v>16</v>
      </c>
      <c r="E12" s="190">
        <v>45</v>
      </c>
      <c r="F12" s="99">
        <v>46</v>
      </c>
      <c r="G12" s="100">
        <f>SUM(E12:F12)</f>
        <v>91</v>
      </c>
      <c r="H12" s="138">
        <f>SUM(G12-D12)</f>
        <v>75</v>
      </c>
      <c r="I12" s="110">
        <v>48</v>
      </c>
      <c r="J12" s="111">
        <v>46</v>
      </c>
      <c r="K12" s="100">
        <f>SUM(I12:J12)</f>
        <v>94</v>
      </c>
      <c r="L12" s="112">
        <f>+(K12-D12)</f>
        <v>78</v>
      </c>
      <c r="M12" s="113">
        <f>SUM(H12+L12)</f>
        <v>153</v>
      </c>
      <c r="N12" s="345">
        <f>+G12+K12</f>
        <v>185</v>
      </c>
      <c r="O12" s="19" t="s">
        <v>16</v>
      </c>
      <c r="Q12" s="16">
        <f t="shared" si="0"/>
        <v>38</v>
      </c>
      <c r="S12" s="88"/>
      <c r="T12" s="88"/>
      <c r="U12" s="88"/>
      <c r="V12" s="88"/>
      <c r="W12" s="88"/>
      <c r="X12" s="88"/>
    </row>
    <row r="13" spans="1:26" ht="20.25" thickBot="1">
      <c r="A13" s="94" t="s">
        <v>123</v>
      </c>
      <c r="B13" s="95" t="s">
        <v>56</v>
      </c>
      <c r="C13" s="96">
        <v>41123</v>
      </c>
      <c r="D13" s="192">
        <v>18</v>
      </c>
      <c r="E13" s="190">
        <v>45</v>
      </c>
      <c r="F13" s="99">
        <v>49</v>
      </c>
      <c r="G13" s="100">
        <f>SUM(E13:F13)</f>
        <v>94</v>
      </c>
      <c r="H13" s="138">
        <f>SUM(G13-D13)</f>
        <v>76</v>
      </c>
      <c r="I13" s="110">
        <v>52</v>
      </c>
      <c r="J13" s="111">
        <v>45</v>
      </c>
      <c r="K13" s="100">
        <f>SUM(I13:J13)</f>
        <v>97</v>
      </c>
      <c r="L13" s="112">
        <f>+(K13-D13)</f>
        <v>79</v>
      </c>
      <c r="M13" s="113">
        <f>SUM(H13+L13)</f>
        <v>155</v>
      </c>
      <c r="N13" s="134">
        <f>+G13+K13</f>
        <v>191</v>
      </c>
      <c r="Q13" s="16">
        <f t="shared" si="0"/>
        <v>36</v>
      </c>
      <c r="S13" s="88"/>
      <c r="T13" s="88"/>
      <c r="U13" s="88"/>
      <c r="V13" s="88"/>
      <c r="W13" s="88"/>
      <c r="X13" s="88"/>
    </row>
    <row r="14" spans="1:26" ht="20.25" thickBot="1">
      <c r="A14" s="94" t="s">
        <v>116</v>
      </c>
      <c r="B14" s="95" t="s">
        <v>60</v>
      </c>
      <c r="C14" s="96">
        <v>41174</v>
      </c>
      <c r="D14" s="192">
        <v>27</v>
      </c>
      <c r="E14" s="190">
        <v>45</v>
      </c>
      <c r="F14" s="99">
        <v>46</v>
      </c>
      <c r="G14" s="100">
        <f>SUM(E14:F14)</f>
        <v>91</v>
      </c>
      <c r="H14" s="138">
        <f>SUM(G14-D14)</f>
        <v>64</v>
      </c>
      <c r="I14" s="110">
        <v>52</v>
      </c>
      <c r="J14" s="111">
        <v>48</v>
      </c>
      <c r="K14" s="100">
        <f>SUM(I14:J14)</f>
        <v>100</v>
      </c>
      <c r="L14" s="112">
        <f>+(K14-D14)</f>
        <v>73</v>
      </c>
      <c r="M14" s="346">
        <f>SUM(H14+L14)</f>
        <v>137</v>
      </c>
      <c r="N14" s="134">
        <f>+G14+K14</f>
        <v>191</v>
      </c>
      <c r="O14" s="23" t="s">
        <v>18</v>
      </c>
      <c r="Q14" s="16">
        <f t="shared" si="0"/>
        <v>34.5</v>
      </c>
    </row>
    <row r="15" spans="1:26" ht="20.25" thickBot="1">
      <c r="A15" s="94" t="s">
        <v>115</v>
      </c>
      <c r="B15" s="95" t="s">
        <v>56</v>
      </c>
      <c r="C15" s="96">
        <v>40544</v>
      </c>
      <c r="D15" s="192">
        <v>31</v>
      </c>
      <c r="E15" s="190">
        <v>48</v>
      </c>
      <c r="F15" s="99">
        <v>51</v>
      </c>
      <c r="G15" s="100">
        <f>SUM(E15:F15)</f>
        <v>99</v>
      </c>
      <c r="H15" s="138">
        <f>SUM(G15-D15)</f>
        <v>68</v>
      </c>
      <c r="I15" s="110">
        <v>50</v>
      </c>
      <c r="J15" s="111">
        <v>48</v>
      </c>
      <c r="K15" s="100">
        <f>SUM(I15:J15)</f>
        <v>98</v>
      </c>
      <c r="L15" s="112">
        <f>+(K15-D15)</f>
        <v>67</v>
      </c>
      <c r="M15" s="346">
        <f>SUM(H15+L15)</f>
        <v>135</v>
      </c>
      <c r="N15" s="134">
        <f>+G15+K15</f>
        <v>197</v>
      </c>
      <c r="O15" s="23" t="s">
        <v>17</v>
      </c>
      <c r="Q15" s="16">
        <f t="shared" si="0"/>
        <v>32.5</v>
      </c>
    </row>
    <row r="16" spans="1:26" ht="19.5">
      <c r="A16" s="94" t="s">
        <v>122</v>
      </c>
      <c r="B16" s="95" t="s">
        <v>137</v>
      </c>
      <c r="C16" s="96">
        <v>41139</v>
      </c>
      <c r="D16" s="192">
        <v>18</v>
      </c>
      <c r="E16" s="190">
        <v>54</v>
      </c>
      <c r="F16" s="99">
        <v>53</v>
      </c>
      <c r="G16" s="100">
        <f>SUM(E16:F16)</f>
        <v>107</v>
      </c>
      <c r="H16" s="138">
        <f>SUM(G16-D16)</f>
        <v>89</v>
      </c>
      <c r="I16" s="110">
        <v>47</v>
      </c>
      <c r="J16" s="111">
        <v>48</v>
      </c>
      <c r="K16" s="100">
        <f>SUM(I16:J16)</f>
        <v>95</v>
      </c>
      <c r="L16" s="112">
        <f>+(K16-D16)</f>
        <v>77</v>
      </c>
      <c r="M16" s="113">
        <f>SUM(H16+L16)</f>
        <v>166</v>
      </c>
      <c r="N16" s="134">
        <f>+G16+K16</f>
        <v>202</v>
      </c>
      <c r="Q16" s="16">
        <f t="shared" si="0"/>
        <v>39</v>
      </c>
    </row>
    <row r="17" spans="1:17" ht="19.5">
      <c r="A17" s="94" t="s">
        <v>118</v>
      </c>
      <c r="B17" s="95" t="s">
        <v>64</v>
      </c>
      <c r="C17" s="96">
        <v>41137</v>
      </c>
      <c r="D17" s="192">
        <v>25</v>
      </c>
      <c r="E17" s="190">
        <v>57</v>
      </c>
      <c r="F17" s="99">
        <v>48</v>
      </c>
      <c r="G17" s="100">
        <f>SUM(E17:F17)</f>
        <v>105</v>
      </c>
      <c r="H17" s="138">
        <f>SUM(G17-D17)</f>
        <v>80</v>
      </c>
      <c r="I17" s="110">
        <v>50</v>
      </c>
      <c r="J17" s="111">
        <v>54</v>
      </c>
      <c r="K17" s="100">
        <f>SUM(I17:J17)</f>
        <v>104</v>
      </c>
      <c r="L17" s="112">
        <f>+(K17-D17)</f>
        <v>79</v>
      </c>
      <c r="M17" s="113">
        <f>SUM(H17+L17)</f>
        <v>159</v>
      </c>
      <c r="N17" s="134">
        <f>+G17+K17</f>
        <v>209</v>
      </c>
      <c r="Q17" s="16">
        <f t="shared" si="0"/>
        <v>41.5</v>
      </c>
    </row>
    <row r="18" spans="1:17" ht="20.25" thickBot="1">
      <c r="A18" s="102" t="s">
        <v>112</v>
      </c>
      <c r="B18" s="103" t="s">
        <v>62</v>
      </c>
      <c r="C18" s="104">
        <v>40874</v>
      </c>
      <c r="D18" s="193">
        <v>49</v>
      </c>
      <c r="E18" s="191">
        <v>66</v>
      </c>
      <c r="F18" s="106">
        <v>54</v>
      </c>
      <c r="G18" s="90">
        <f>SUM(E18:F18)</f>
        <v>120</v>
      </c>
      <c r="H18" s="139">
        <f>SUM(G18-D18)</f>
        <v>71</v>
      </c>
      <c r="I18" s="119">
        <v>62</v>
      </c>
      <c r="J18" s="120">
        <v>59</v>
      </c>
      <c r="K18" s="90">
        <f>SUM(I18:J18)</f>
        <v>121</v>
      </c>
      <c r="L18" s="121">
        <f>+(K18-D18)</f>
        <v>72</v>
      </c>
      <c r="M18" s="122">
        <f>SUM(H18+L18)</f>
        <v>143</v>
      </c>
      <c r="N18" s="136">
        <f>+G18+K18</f>
        <v>241</v>
      </c>
      <c r="Q18" s="16">
        <f t="shared" si="0"/>
        <v>34.5</v>
      </c>
    </row>
    <row r="19" spans="1:17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sortState xmlns:xlrd2="http://schemas.microsoft.com/office/spreadsheetml/2017/richdata2" ref="A11:N18">
    <sortCondition ref="N11:N18"/>
    <sortCondition ref="K11:K18"/>
    <sortCondition ref="G11:G18"/>
  </sortState>
  <mergeCells count="10">
    <mergeCell ref="E9:H9"/>
    <mergeCell ref="I9:L9"/>
    <mergeCell ref="A1:N1"/>
    <mergeCell ref="A8:N8"/>
    <mergeCell ref="A2:N2"/>
    <mergeCell ref="A3:N3"/>
    <mergeCell ref="A4:N4"/>
    <mergeCell ref="A5:N5"/>
    <mergeCell ref="A6:N6"/>
    <mergeCell ref="A7:H7"/>
  </mergeCells>
  <phoneticPr fontId="0" type="noConversion"/>
  <printOptions horizontalCentered="1" verticalCentered="1"/>
  <pageMargins left="0" right="0" top="0" bottom="0" header="0" footer="0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6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customWidth="1"/>
    <col min="4" max="6" width="6.7109375" style="2" customWidth="1"/>
    <col min="7" max="7" width="12.42578125" style="61" bestFit="1" customWidth="1"/>
    <col min="8" max="8" width="11.42578125" style="18"/>
    <col min="9" max="16384" width="11.42578125" style="1"/>
  </cols>
  <sheetData>
    <row r="1" spans="1:16" ht="30.75">
      <c r="A1" s="236" t="str">
        <f>JUV!A1</f>
        <v>VILLA GESELL</v>
      </c>
      <c r="B1" s="236"/>
      <c r="C1" s="236"/>
      <c r="D1" s="236"/>
      <c r="E1" s="236"/>
      <c r="F1" s="236"/>
    </row>
    <row r="2" spans="1:16" ht="23.25">
      <c r="A2" s="237" t="str">
        <f>JUV!A2</f>
        <v>GOLF CLUB</v>
      </c>
      <c r="B2" s="237"/>
      <c r="C2" s="237"/>
      <c r="D2" s="237"/>
      <c r="E2" s="237"/>
      <c r="F2" s="237"/>
    </row>
    <row r="3" spans="1:16" ht="19.5">
      <c r="A3" s="238" t="s">
        <v>7</v>
      </c>
      <c r="B3" s="238"/>
      <c r="C3" s="238"/>
      <c r="D3" s="238"/>
      <c r="E3" s="238"/>
      <c r="F3" s="238"/>
    </row>
    <row r="4" spans="1:16" ht="26.25">
      <c r="A4" s="239" t="s">
        <v>12</v>
      </c>
      <c r="B4" s="239"/>
      <c r="C4" s="239"/>
      <c r="D4" s="239"/>
      <c r="E4" s="239"/>
      <c r="F4" s="239"/>
    </row>
    <row r="5" spans="1:16" ht="19.5">
      <c r="A5" s="240" t="s">
        <v>14</v>
      </c>
      <c r="B5" s="240"/>
      <c r="C5" s="240"/>
      <c r="D5" s="240"/>
      <c r="E5" s="240"/>
      <c r="F5" s="240"/>
    </row>
    <row r="6" spans="1:16" ht="19.5">
      <c r="A6" s="235" t="s">
        <v>46</v>
      </c>
      <c r="B6" s="235"/>
      <c r="C6" s="235"/>
      <c r="D6" s="235"/>
      <c r="E6" s="235"/>
      <c r="F6" s="23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55" t="s">
        <v>143</v>
      </c>
      <c r="B8" s="256"/>
      <c r="C8" s="256"/>
      <c r="D8" s="256"/>
      <c r="E8" s="256"/>
      <c r="F8" s="257"/>
    </row>
    <row r="9" spans="1:16" s="3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G9" s="62"/>
      <c r="H9" s="18"/>
      <c r="K9" s="1"/>
      <c r="L9" s="1"/>
      <c r="M9" s="1"/>
      <c r="N9" s="1"/>
      <c r="O9" s="1"/>
      <c r="P9" s="1"/>
    </row>
    <row r="10" spans="1:16" ht="20.25" thickBot="1">
      <c r="A10" s="52" t="s">
        <v>152</v>
      </c>
      <c r="B10" s="28" t="s">
        <v>60</v>
      </c>
      <c r="C10" s="29">
        <v>41084</v>
      </c>
      <c r="D10" s="55">
        <v>15</v>
      </c>
      <c r="E10" s="337">
        <v>49</v>
      </c>
      <c r="F10" s="56">
        <f>(E10-D10)</f>
        <v>34</v>
      </c>
      <c r="G10" s="63" t="s">
        <v>25</v>
      </c>
      <c r="J10" s="45"/>
      <c r="K10" s="45"/>
      <c r="L10" s="45"/>
      <c r="M10" s="45"/>
    </row>
    <row r="11" spans="1:16" ht="20.25" thickBot="1">
      <c r="A11" s="52" t="s">
        <v>150</v>
      </c>
      <c r="B11" s="28" t="s">
        <v>72</v>
      </c>
      <c r="C11" s="29">
        <v>40631</v>
      </c>
      <c r="D11" s="55">
        <v>0</v>
      </c>
      <c r="E11" s="337">
        <v>57</v>
      </c>
      <c r="F11" s="56">
        <f>(E11-D11)</f>
        <v>57</v>
      </c>
      <c r="G11" s="63" t="s">
        <v>26</v>
      </c>
    </row>
    <row r="12" spans="1:16" ht="19.5">
      <c r="A12" s="52" t="s">
        <v>149</v>
      </c>
      <c r="B12" s="28" t="s">
        <v>72</v>
      </c>
      <c r="C12" s="29">
        <v>41194</v>
      </c>
      <c r="D12" s="55">
        <v>0</v>
      </c>
      <c r="E12" s="15">
        <v>65</v>
      </c>
      <c r="F12" s="56">
        <f>(E12-D12)</f>
        <v>65</v>
      </c>
    </row>
    <row r="13" spans="1:16" ht="20.25" thickBot="1">
      <c r="A13" s="52" t="s">
        <v>147</v>
      </c>
      <c r="B13" s="28" t="s">
        <v>52</v>
      </c>
      <c r="C13" s="29">
        <v>40941</v>
      </c>
      <c r="D13" s="55">
        <v>0</v>
      </c>
      <c r="E13" s="15">
        <v>68</v>
      </c>
      <c r="F13" s="56">
        <f>(E13-D13)</f>
        <v>68</v>
      </c>
    </row>
    <row r="14" spans="1:16" ht="20.25" thickBot="1">
      <c r="A14" s="52" t="s">
        <v>146</v>
      </c>
      <c r="B14" s="28" t="s">
        <v>52</v>
      </c>
      <c r="C14" s="29">
        <v>40954</v>
      </c>
      <c r="D14" s="55">
        <v>23</v>
      </c>
      <c r="E14" s="15">
        <v>74</v>
      </c>
      <c r="F14" s="336">
        <f>(E14-D14)</f>
        <v>51</v>
      </c>
      <c r="G14" s="63" t="s">
        <v>17</v>
      </c>
    </row>
    <row r="15" spans="1:16" ht="19.5">
      <c r="A15" s="52" t="s">
        <v>148</v>
      </c>
      <c r="B15" s="28" t="s">
        <v>56</v>
      </c>
      <c r="C15" s="29">
        <v>41178</v>
      </c>
      <c r="D15" s="55">
        <v>0</v>
      </c>
      <c r="E15" s="15">
        <v>75</v>
      </c>
      <c r="F15" s="56">
        <f>(E15-D15)</f>
        <v>75</v>
      </c>
    </row>
    <row r="16" spans="1:16" ht="20.25" thickBot="1">
      <c r="A16" s="143" t="s">
        <v>151</v>
      </c>
      <c r="B16" s="89" t="s">
        <v>66</v>
      </c>
      <c r="C16" s="178">
        <v>41004</v>
      </c>
      <c r="D16" s="179">
        <v>0</v>
      </c>
      <c r="E16" s="90">
        <v>80</v>
      </c>
      <c r="F16" s="180">
        <f>(E16-D16)</f>
        <v>80</v>
      </c>
      <c r="G16" s="1"/>
      <c r="H16" s="1"/>
    </row>
    <row r="17" spans="1:8" ht="19.5" thickBot="1">
      <c r="B17" s="1"/>
      <c r="C17" s="1"/>
      <c r="D17" s="1"/>
      <c r="E17" s="1"/>
      <c r="F17" s="1"/>
      <c r="G17" s="1"/>
      <c r="H17" s="1"/>
    </row>
    <row r="18" spans="1:8" ht="20.25" thickBot="1">
      <c r="A18" s="247" t="s">
        <v>42</v>
      </c>
      <c r="B18" s="248"/>
      <c r="C18" s="248"/>
      <c r="D18" s="248"/>
      <c r="E18" s="248"/>
      <c r="F18" s="249"/>
    </row>
    <row r="19" spans="1:8" ht="20.25" thickBot="1">
      <c r="A19" s="14" t="s">
        <v>6</v>
      </c>
      <c r="B19" s="53" t="s">
        <v>9</v>
      </c>
      <c r="C19" s="53" t="s">
        <v>21</v>
      </c>
      <c r="D19" s="54" t="s">
        <v>1</v>
      </c>
      <c r="E19" s="4" t="s">
        <v>4</v>
      </c>
      <c r="F19" s="4" t="s">
        <v>5</v>
      </c>
    </row>
    <row r="20" spans="1:8" ht="20.25" thickBot="1">
      <c r="A20" s="143" t="s">
        <v>153</v>
      </c>
      <c r="B20" s="89" t="s">
        <v>56</v>
      </c>
      <c r="C20" s="178">
        <v>40926</v>
      </c>
      <c r="D20" s="179">
        <v>23</v>
      </c>
      <c r="E20" s="90">
        <v>65</v>
      </c>
      <c r="F20" s="180">
        <f t="shared" ref="F20" si="0">(E20-D20)</f>
        <v>42</v>
      </c>
      <c r="G20" s="63" t="s">
        <v>25</v>
      </c>
    </row>
    <row r="21" spans="1:8">
      <c r="F21" s="1"/>
    </row>
    <row r="22" spans="1:8">
      <c r="F22" s="1"/>
    </row>
    <row r="23" spans="1:8">
      <c r="F23" s="1"/>
    </row>
    <row r="24" spans="1:8">
      <c r="F24" s="1"/>
    </row>
    <row r="25" spans="1:8">
      <c r="F25" s="1"/>
    </row>
    <row r="26" spans="1:8">
      <c r="F26" s="1"/>
    </row>
    <row r="27" spans="1:8">
      <c r="F27" s="1"/>
    </row>
    <row r="28" spans="1:8">
      <c r="F28" s="1"/>
    </row>
    <row r="29" spans="1:8">
      <c r="F29" s="1"/>
    </row>
    <row r="30" spans="1:8">
      <c r="F30" s="1"/>
    </row>
    <row r="31" spans="1:8">
      <c r="F31" s="1"/>
    </row>
    <row r="32" spans="1:8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</sheetData>
  <sortState xmlns:xlrd2="http://schemas.microsoft.com/office/spreadsheetml/2017/richdata2" ref="A10:F16">
    <sortCondition ref="E10:E16"/>
  </sortState>
  <mergeCells count="8">
    <mergeCell ref="A18:F18"/>
    <mergeCell ref="A5:F5"/>
    <mergeCell ref="A8:F8"/>
    <mergeCell ref="A1:F1"/>
    <mergeCell ref="A2:F2"/>
    <mergeCell ref="A3:F3"/>
    <mergeCell ref="A4:F4"/>
    <mergeCell ref="A6:F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132"/>
  <sheetViews>
    <sheetView zoomScale="70" workbookViewId="0">
      <selection sqref="A1:F1"/>
    </sheetView>
  </sheetViews>
  <sheetFormatPr baseColWidth="10" defaultRowHeight="18.75"/>
  <cols>
    <col min="1" max="1" width="42.7109375" style="1" customWidth="1"/>
    <col min="2" max="2" width="12" style="2" customWidth="1"/>
    <col min="3" max="3" width="16" style="2" bestFit="1" customWidth="1"/>
    <col min="4" max="6" width="6.7109375" style="2" customWidth="1"/>
    <col min="7" max="7" width="11.85546875" style="61" customWidth="1"/>
    <col min="8" max="8" width="11.42578125" style="18"/>
    <col min="9" max="9" width="11.42578125" style="1"/>
    <col min="10" max="10" width="40.7109375" style="1" hidden="1" customWidth="1"/>
    <col min="11" max="19" width="3.5703125" style="1" hidden="1" customWidth="1"/>
    <col min="20" max="20" width="4.28515625" style="1" hidden="1" customWidth="1"/>
    <col min="21" max="21" width="7.28515625" style="1" hidden="1" customWidth="1"/>
    <col min="22" max="23" width="11.42578125" style="1" hidden="1" customWidth="1"/>
    <col min="24" max="25" width="0" style="1" hidden="1" customWidth="1"/>
    <col min="26" max="16384" width="11.42578125" style="1"/>
  </cols>
  <sheetData>
    <row r="1" spans="1:23" ht="30.75">
      <c r="A1" s="259" t="str">
        <f>JUV!A1</f>
        <v>VILLA GESELL</v>
      </c>
      <c r="B1" s="259"/>
      <c r="C1" s="259"/>
      <c r="D1" s="259"/>
      <c r="E1" s="259"/>
      <c r="F1" s="259"/>
    </row>
    <row r="2" spans="1:23" ht="23.25">
      <c r="A2" s="237" t="str">
        <f>JUV!A2</f>
        <v>GOLF CLUB</v>
      </c>
      <c r="B2" s="237"/>
      <c r="C2" s="237"/>
      <c r="D2" s="237"/>
      <c r="E2" s="237"/>
      <c r="F2" s="237"/>
    </row>
    <row r="3" spans="1:23" ht="19.5">
      <c r="A3" s="238" t="s">
        <v>7</v>
      </c>
      <c r="B3" s="238"/>
      <c r="C3" s="238"/>
      <c r="D3" s="238"/>
      <c r="E3" s="238"/>
      <c r="F3" s="238"/>
    </row>
    <row r="4" spans="1:23" ht="26.25">
      <c r="A4" s="239" t="s">
        <v>12</v>
      </c>
      <c r="B4" s="239"/>
      <c r="C4" s="239"/>
      <c r="D4" s="239"/>
      <c r="E4" s="239"/>
      <c r="F4" s="239"/>
    </row>
    <row r="5" spans="1:23" ht="19.5">
      <c r="A5" s="240" t="s">
        <v>14</v>
      </c>
      <c r="B5" s="240"/>
      <c r="C5" s="240"/>
      <c r="D5" s="240"/>
      <c r="E5" s="240"/>
      <c r="F5" s="240"/>
    </row>
    <row r="6" spans="1:23" ht="20.25" thickBot="1">
      <c r="A6" s="235" t="str">
        <f>ALBATROS!A6</f>
        <v>DOMINGO 05 DE MAYO DE 2024</v>
      </c>
      <c r="B6" s="235"/>
      <c r="C6" s="235"/>
      <c r="D6" s="235"/>
      <c r="E6" s="235"/>
      <c r="F6" s="235"/>
    </row>
    <row r="7" spans="1:23" ht="20.25" thickBot="1">
      <c r="A7" s="255" t="s">
        <v>144</v>
      </c>
      <c r="B7" s="256"/>
      <c r="C7" s="256"/>
      <c r="D7" s="256"/>
      <c r="E7" s="256"/>
      <c r="F7" s="257"/>
    </row>
    <row r="8" spans="1:23" s="49" customFormat="1" ht="20.25" thickBot="1">
      <c r="A8" s="14" t="s">
        <v>0</v>
      </c>
      <c r="B8" s="53" t="s">
        <v>9</v>
      </c>
      <c r="C8" s="53" t="s">
        <v>21</v>
      </c>
      <c r="D8" s="54" t="s">
        <v>1</v>
      </c>
      <c r="E8" s="4" t="s">
        <v>4</v>
      </c>
      <c r="F8" s="4" t="s">
        <v>5</v>
      </c>
      <c r="G8" s="62"/>
      <c r="H8" s="18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</row>
    <row r="9" spans="1:23" ht="20.25" thickBot="1">
      <c r="A9" s="52" t="s">
        <v>157</v>
      </c>
      <c r="B9" s="28" t="s">
        <v>62</v>
      </c>
      <c r="C9" s="29">
        <v>41730</v>
      </c>
      <c r="D9" s="142">
        <v>4</v>
      </c>
      <c r="E9" s="337">
        <v>44</v>
      </c>
      <c r="F9" s="56">
        <f t="shared" ref="F9:F12" si="0">(E9-D9)</f>
        <v>40</v>
      </c>
      <c r="G9" s="65" t="s">
        <v>25</v>
      </c>
      <c r="J9" s="66"/>
      <c r="K9" s="258" t="s">
        <v>28</v>
      </c>
      <c r="L9" s="258"/>
      <c r="M9" s="258"/>
      <c r="N9" s="258"/>
      <c r="O9" s="258"/>
      <c r="P9" s="258"/>
      <c r="Q9" s="258"/>
      <c r="R9" s="258"/>
      <c r="S9" s="258"/>
      <c r="T9" s="66"/>
      <c r="U9" s="66"/>
      <c r="V9" s="66"/>
      <c r="W9" s="66"/>
    </row>
    <row r="10" spans="1:23" ht="20.25" thickBot="1">
      <c r="A10" s="52" t="s">
        <v>158</v>
      </c>
      <c r="B10" s="28" t="s">
        <v>50</v>
      </c>
      <c r="C10" s="29">
        <v>41387</v>
      </c>
      <c r="D10" s="142">
        <v>14</v>
      </c>
      <c r="E10" s="337">
        <v>47</v>
      </c>
      <c r="F10" s="56">
        <f t="shared" si="0"/>
        <v>33</v>
      </c>
      <c r="G10" s="63" t="s">
        <v>26</v>
      </c>
      <c r="J10" s="67" t="s">
        <v>0</v>
      </c>
      <c r="K10" s="67">
        <v>1</v>
      </c>
      <c r="L10" s="67">
        <v>2</v>
      </c>
      <c r="M10" s="67">
        <v>3</v>
      </c>
      <c r="N10" s="67">
        <v>4</v>
      </c>
      <c r="O10" s="67">
        <v>5</v>
      </c>
      <c r="P10" s="67">
        <v>6</v>
      </c>
      <c r="Q10" s="67">
        <v>7</v>
      </c>
      <c r="R10" s="67">
        <v>8</v>
      </c>
      <c r="S10" s="67">
        <v>9</v>
      </c>
      <c r="T10" s="68" t="s">
        <v>27</v>
      </c>
      <c r="U10" s="67" t="s">
        <v>4</v>
      </c>
      <c r="V10" s="67" t="s">
        <v>29</v>
      </c>
      <c r="W10" s="67" t="s">
        <v>30</v>
      </c>
    </row>
    <row r="11" spans="1:23" ht="19.5">
      <c r="A11" s="52" t="s">
        <v>156</v>
      </c>
      <c r="B11" s="28" t="s">
        <v>50</v>
      </c>
      <c r="C11" s="29">
        <v>41592</v>
      </c>
      <c r="D11" s="142">
        <v>9</v>
      </c>
      <c r="E11" s="15">
        <v>50</v>
      </c>
      <c r="F11" s="56">
        <f t="shared" si="0"/>
        <v>41</v>
      </c>
      <c r="J11" s="69"/>
      <c r="K11" s="70"/>
      <c r="L11" s="70"/>
      <c r="M11" s="70"/>
      <c r="N11" s="71"/>
      <c r="O11" s="71"/>
      <c r="P11" s="71"/>
      <c r="Q11" s="71"/>
      <c r="R11" s="71"/>
      <c r="S11" s="71"/>
      <c r="T11" s="72"/>
      <c r="U11" s="70">
        <f>T11</f>
        <v>0</v>
      </c>
      <c r="V11" s="71">
        <f>SUM(N11:S11)-D11*0.6</f>
        <v>-5.3999999999999995</v>
      </c>
      <c r="W11" s="70">
        <f>SUM(Q11:S11)-D11*0.3</f>
        <v>-2.6999999999999997</v>
      </c>
    </row>
    <row r="12" spans="1:23" ht="19.5">
      <c r="A12" s="52" t="s">
        <v>159</v>
      </c>
      <c r="B12" s="28" t="s">
        <v>137</v>
      </c>
      <c r="C12" s="29">
        <v>41409</v>
      </c>
      <c r="D12" s="142">
        <v>13</v>
      </c>
      <c r="E12" s="15">
        <v>51</v>
      </c>
      <c r="F12" s="56">
        <f t="shared" si="0"/>
        <v>38</v>
      </c>
      <c r="J12" s="69"/>
      <c r="K12" s="70"/>
      <c r="L12" s="70"/>
      <c r="M12" s="70"/>
      <c r="N12" s="71"/>
      <c r="O12" s="71"/>
      <c r="P12" s="71"/>
      <c r="Q12" s="71"/>
      <c r="R12" s="71"/>
      <c r="S12" s="71"/>
      <c r="T12" s="72"/>
      <c r="U12" s="70">
        <f>T12</f>
        <v>0</v>
      </c>
      <c r="V12" s="71">
        <f>SUM(N12:S12)-D12*0.6</f>
        <v>-7.8</v>
      </c>
      <c r="W12" s="70">
        <f>SUM(Q12:S12)-D12*0.3</f>
        <v>-3.9</v>
      </c>
    </row>
    <row r="13" spans="1:23" ht="19.5">
      <c r="A13" s="52" t="s">
        <v>164</v>
      </c>
      <c r="B13" s="28" t="s">
        <v>165</v>
      </c>
      <c r="C13" s="29">
        <v>41387</v>
      </c>
      <c r="D13" s="142">
        <v>0</v>
      </c>
      <c r="E13" s="15">
        <v>53</v>
      </c>
      <c r="F13" s="56">
        <f t="shared" ref="F13" si="1">(E13-D13)</f>
        <v>53</v>
      </c>
      <c r="G13" s="73"/>
    </row>
    <row r="14" spans="1:23" ht="19.5">
      <c r="A14" s="52" t="s">
        <v>160</v>
      </c>
      <c r="B14" s="28" t="s">
        <v>60</v>
      </c>
      <c r="C14" s="29">
        <v>41808</v>
      </c>
      <c r="D14" s="142">
        <v>14</v>
      </c>
      <c r="E14" s="15">
        <v>54</v>
      </c>
      <c r="F14" s="56">
        <f t="shared" ref="F14:F21" si="2">(E14-D14)</f>
        <v>40</v>
      </c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3" ht="20.25" thickBot="1">
      <c r="A15" s="52" t="s">
        <v>163</v>
      </c>
      <c r="B15" s="28" t="s">
        <v>62</v>
      </c>
      <c r="C15" s="29">
        <v>41954</v>
      </c>
      <c r="D15" s="142">
        <v>0</v>
      </c>
      <c r="E15" s="15">
        <v>54</v>
      </c>
      <c r="F15" s="56">
        <f t="shared" si="2"/>
        <v>54</v>
      </c>
    </row>
    <row r="16" spans="1:23" ht="20.25" thickBot="1">
      <c r="A16" s="52" t="s">
        <v>169</v>
      </c>
      <c r="B16" s="28" t="s">
        <v>137</v>
      </c>
      <c r="C16" s="29">
        <v>41569</v>
      </c>
      <c r="D16" s="142">
        <v>19</v>
      </c>
      <c r="E16" s="15">
        <v>56</v>
      </c>
      <c r="F16" s="336">
        <f t="shared" si="2"/>
        <v>37</v>
      </c>
      <c r="G16" s="63" t="s">
        <v>17</v>
      </c>
    </row>
    <row r="17" spans="1:10" ht="19.5">
      <c r="A17" s="52" t="s">
        <v>162</v>
      </c>
      <c r="B17" s="28" t="s">
        <v>66</v>
      </c>
      <c r="C17" s="29">
        <v>41881</v>
      </c>
      <c r="D17" s="142">
        <v>8</v>
      </c>
      <c r="E17" s="15">
        <v>57</v>
      </c>
      <c r="F17" s="56">
        <f t="shared" si="2"/>
        <v>49</v>
      </c>
      <c r="G17" s="73"/>
    </row>
    <row r="18" spans="1:10" ht="19.5">
      <c r="A18" s="52" t="s">
        <v>161</v>
      </c>
      <c r="B18" s="28" t="s">
        <v>60</v>
      </c>
      <c r="C18" s="29">
        <v>41428</v>
      </c>
      <c r="D18" s="142">
        <v>17</v>
      </c>
      <c r="E18" s="15">
        <v>59</v>
      </c>
      <c r="F18" s="56">
        <f t="shared" si="2"/>
        <v>42</v>
      </c>
      <c r="G18" s="73"/>
    </row>
    <row r="19" spans="1:10" ht="19.5">
      <c r="A19" s="52" t="s">
        <v>167</v>
      </c>
      <c r="B19" s="28" t="s">
        <v>60</v>
      </c>
      <c r="C19" s="29">
        <v>41638</v>
      </c>
      <c r="D19" s="142">
        <v>20</v>
      </c>
      <c r="E19" s="15">
        <v>67</v>
      </c>
      <c r="F19" s="56">
        <f t="shared" si="2"/>
        <v>47</v>
      </c>
      <c r="G19" s="73"/>
    </row>
    <row r="20" spans="1:10" ht="19.5">
      <c r="A20" s="52" t="s">
        <v>168</v>
      </c>
      <c r="B20" s="28" t="s">
        <v>60</v>
      </c>
      <c r="C20" s="29">
        <v>41964</v>
      </c>
      <c r="D20" s="142">
        <v>0</v>
      </c>
      <c r="E20" s="15">
        <v>72</v>
      </c>
      <c r="F20" s="56">
        <f t="shared" si="2"/>
        <v>72</v>
      </c>
      <c r="G20" s="73"/>
    </row>
    <row r="21" spans="1:10" ht="20.25" thickBot="1">
      <c r="A21" s="143" t="s">
        <v>166</v>
      </c>
      <c r="B21" s="89" t="s">
        <v>50</v>
      </c>
      <c r="C21" s="178">
        <v>42001</v>
      </c>
      <c r="D21" s="198">
        <v>11</v>
      </c>
      <c r="E21" s="90">
        <v>76</v>
      </c>
      <c r="F21" s="180">
        <f t="shared" si="2"/>
        <v>65</v>
      </c>
      <c r="G21" s="73"/>
    </row>
    <row r="22" spans="1:10" ht="19.5" thickBot="1">
      <c r="B22" s="1"/>
      <c r="C22" s="1"/>
      <c r="D22" s="1"/>
      <c r="E22" s="1"/>
      <c r="F22" s="1"/>
      <c r="G22" s="1"/>
      <c r="H22" s="1"/>
    </row>
    <row r="23" spans="1:10" ht="20.25" thickBot="1">
      <c r="A23" s="247" t="s">
        <v>43</v>
      </c>
      <c r="B23" s="248"/>
      <c r="C23" s="248"/>
      <c r="D23" s="248"/>
      <c r="E23" s="248"/>
      <c r="F23" s="249"/>
      <c r="J23"/>
    </row>
    <row r="24" spans="1:10" ht="20.25" thickBot="1">
      <c r="A24" s="14" t="s">
        <v>0</v>
      </c>
      <c r="B24" s="53" t="s">
        <v>9</v>
      </c>
      <c r="C24" s="53" t="s">
        <v>21</v>
      </c>
      <c r="D24" s="54" t="s">
        <v>1</v>
      </c>
      <c r="E24" s="4" t="s">
        <v>4</v>
      </c>
      <c r="F24" s="4" t="s">
        <v>5</v>
      </c>
      <c r="J24"/>
    </row>
    <row r="25" spans="1:10" ht="20.25" thickBot="1">
      <c r="A25" s="52" t="s">
        <v>171</v>
      </c>
      <c r="B25" s="28" t="s">
        <v>56</v>
      </c>
      <c r="C25" s="29">
        <v>41712</v>
      </c>
      <c r="D25" s="142">
        <v>20</v>
      </c>
      <c r="E25" s="337">
        <v>49</v>
      </c>
      <c r="F25" s="56">
        <f t="shared" ref="F25:F28" si="3">(E25-D25)</f>
        <v>29</v>
      </c>
      <c r="G25" s="63" t="s">
        <v>25</v>
      </c>
      <c r="J25"/>
    </row>
    <row r="26" spans="1:10" ht="20.25" thickBot="1">
      <c r="A26" s="52" t="s">
        <v>172</v>
      </c>
      <c r="B26" s="28" t="s">
        <v>56</v>
      </c>
      <c r="C26" s="29">
        <v>41423</v>
      </c>
      <c r="D26" s="142">
        <v>24</v>
      </c>
      <c r="E26" s="337">
        <v>52</v>
      </c>
      <c r="F26" s="56">
        <f t="shared" si="3"/>
        <v>28</v>
      </c>
      <c r="G26" s="63" t="s">
        <v>26</v>
      </c>
      <c r="J26"/>
    </row>
    <row r="27" spans="1:10" ht="20.25" thickBot="1">
      <c r="A27" s="52" t="s">
        <v>173</v>
      </c>
      <c r="B27" s="28" t="s">
        <v>62</v>
      </c>
      <c r="C27" s="29">
        <v>41649</v>
      </c>
      <c r="D27" s="142">
        <v>0</v>
      </c>
      <c r="E27" s="15">
        <v>83</v>
      </c>
      <c r="F27" s="336">
        <f t="shared" si="3"/>
        <v>83</v>
      </c>
      <c r="G27" s="63" t="s">
        <v>17</v>
      </c>
    </row>
    <row r="28" spans="1:10" ht="20.25" thickBot="1">
      <c r="A28" s="352" t="s">
        <v>170</v>
      </c>
      <c r="B28" s="89" t="s">
        <v>138</v>
      </c>
      <c r="C28" s="178">
        <v>41461</v>
      </c>
      <c r="D28" s="198">
        <v>12</v>
      </c>
      <c r="E28" s="186" t="s">
        <v>10</v>
      </c>
      <c r="F28" s="353" t="s">
        <v>10</v>
      </c>
      <c r="J28"/>
    </row>
    <row r="29" spans="1:10">
      <c r="F29" s="1"/>
    </row>
    <row r="30" spans="1:10">
      <c r="F30" s="1"/>
    </row>
    <row r="31" spans="1:10">
      <c r="F31" s="1"/>
    </row>
    <row r="32" spans="1:10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  <row r="67" spans="6:6">
      <c r="F67" s="1"/>
    </row>
    <row r="68" spans="6:6">
      <c r="F68" s="1"/>
    </row>
    <row r="69" spans="6:6">
      <c r="F69" s="1"/>
    </row>
    <row r="70" spans="6:6">
      <c r="F70" s="1"/>
    </row>
    <row r="71" spans="6:6">
      <c r="F71" s="1"/>
    </row>
    <row r="72" spans="6:6">
      <c r="F72" s="1"/>
    </row>
    <row r="73" spans="6:6">
      <c r="F73" s="1"/>
    </row>
    <row r="74" spans="6:6">
      <c r="F74" s="1"/>
    </row>
    <row r="75" spans="6:6">
      <c r="F75" s="1"/>
    </row>
    <row r="76" spans="6:6">
      <c r="F76" s="1"/>
    </row>
    <row r="77" spans="6:6">
      <c r="F77" s="1"/>
    </row>
    <row r="78" spans="6:6">
      <c r="F78" s="1"/>
    </row>
    <row r="79" spans="6:6">
      <c r="F79" s="1"/>
    </row>
    <row r="80" spans="6:6">
      <c r="F80" s="1"/>
    </row>
    <row r="81" spans="6:6">
      <c r="F81" s="1"/>
    </row>
    <row r="82" spans="6:6">
      <c r="F82" s="1"/>
    </row>
    <row r="83" spans="6:6">
      <c r="F83" s="1"/>
    </row>
    <row r="84" spans="6:6">
      <c r="F84" s="1"/>
    </row>
    <row r="85" spans="6:6">
      <c r="F85" s="1"/>
    </row>
    <row r="86" spans="6:6">
      <c r="F86" s="1"/>
    </row>
    <row r="87" spans="6:6">
      <c r="F87" s="1"/>
    </row>
    <row r="88" spans="6:6">
      <c r="F88" s="1"/>
    </row>
    <row r="89" spans="6:6">
      <c r="F89" s="1"/>
    </row>
    <row r="90" spans="6:6">
      <c r="F90" s="1"/>
    </row>
    <row r="91" spans="6:6">
      <c r="F91" s="1"/>
    </row>
    <row r="92" spans="6:6">
      <c r="F92" s="1"/>
    </row>
    <row r="93" spans="6:6">
      <c r="F93" s="1"/>
    </row>
    <row r="94" spans="6:6">
      <c r="F94" s="1"/>
    </row>
    <row r="95" spans="6:6">
      <c r="F95" s="1"/>
    </row>
    <row r="96" spans="6:6">
      <c r="F96" s="1"/>
    </row>
    <row r="97" spans="6:6">
      <c r="F97" s="1"/>
    </row>
    <row r="98" spans="6:6">
      <c r="F98" s="1"/>
    </row>
    <row r="99" spans="6:6">
      <c r="F99" s="1"/>
    </row>
    <row r="100" spans="6:6">
      <c r="F100" s="1"/>
    </row>
    <row r="101" spans="6:6">
      <c r="F101" s="1"/>
    </row>
    <row r="102" spans="6:6">
      <c r="F102" s="1"/>
    </row>
    <row r="103" spans="6:6">
      <c r="F103" s="1"/>
    </row>
    <row r="104" spans="6:6">
      <c r="F104" s="1"/>
    </row>
    <row r="105" spans="6:6">
      <c r="F105" s="1"/>
    </row>
    <row r="106" spans="6:6">
      <c r="F106" s="1"/>
    </row>
    <row r="107" spans="6:6">
      <c r="F107" s="1"/>
    </row>
    <row r="108" spans="6:6">
      <c r="F108" s="1"/>
    </row>
    <row r="109" spans="6:6">
      <c r="F109" s="1"/>
    </row>
    <row r="110" spans="6:6">
      <c r="F110" s="1"/>
    </row>
    <row r="111" spans="6:6">
      <c r="F111" s="1"/>
    </row>
    <row r="112" spans="6:6">
      <c r="F112" s="1"/>
    </row>
    <row r="113" spans="6:6">
      <c r="F113" s="1"/>
    </row>
    <row r="114" spans="6:6">
      <c r="F114" s="1"/>
    </row>
    <row r="115" spans="6:6">
      <c r="F115" s="1"/>
    </row>
    <row r="116" spans="6:6">
      <c r="F116" s="1"/>
    </row>
    <row r="117" spans="6:6">
      <c r="F117" s="1"/>
    </row>
    <row r="118" spans="6:6">
      <c r="F118" s="1"/>
    </row>
    <row r="119" spans="6:6">
      <c r="F119" s="1"/>
    </row>
    <row r="120" spans="6:6">
      <c r="F120" s="1"/>
    </row>
    <row r="121" spans="6:6">
      <c r="F121" s="1"/>
    </row>
    <row r="122" spans="6:6">
      <c r="F122" s="1"/>
    </row>
    <row r="123" spans="6:6">
      <c r="F123" s="1"/>
    </row>
    <row r="124" spans="6:6">
      <c r="F124" s="1"/>
    </row>
    <row r="125" spans="6:6">
      <c r="F125" s="1"/>
    </row>
    <row r="126" spans="6:6">
      <c r="F126" s="1"/>
    </row>
    <row r="127" spans="6:6">
      <c r="F127" s="1"/>
    </row>
    <row r="128" spans="6:6">
      <c r="F128" s="1"/>
    </row>
    <row r="129" spans="6:6">
      <c r="F129" s="1"/>
    </row>
    <row r="130" spans="6:6">
      <c r="F130" s="1"/>
    </row>
    <row r="131" spans="6:6">
      <c r="F131" s="1"/>
    </row>
    <row r="132" spans="6:6">
      <c r="F132" s="1"/>
    </row>
  </sheetData>
  <sortState xmlns:xlrd2="http://schemas.microsoft.com/office/spreadsheetml/2017/richdata2" ref="A25:E28">
    <sortCondition ref="E25:E28"/>
  </sortState>
  <mergeCells count="9">
    <mergeCell ref="K9:S9"/>
    <mergeCell ref="A23:F23"/>
    <mergeCell ref="A1:F1"/>
    <mergeCell ref="A2:F2"/>
    <mergeCell ref="A3:F3"/>
    <mergeCell ref="A4:F4"/>
    <mergeCell ref="A5:F5"/>
    <mergeCell ref="A6:F6"/>
    <mergeCell ref="A7:F7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66"/>
  <sheetViews>
    <sheetView zoomScale="70" workbookViewId="0">
      <selection sqref="A1:F1"/>
    </sheetView>
  </sheetViews>
  <sheetFormatPr baseColWidth="10" defaultRowHeight="18.75"/>
  <cols>
    <col min="1" max="1" width="36.85546875" style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16384" width="11.42578125" style="1"/>
  </cols>
  <sheetData>
    <row r="1" spans="1:7" ht="30.75">
      <c r="A1" s="236" t="str">
        <f>JUV!A1</f>
        <v>VILLA GESELL</v>
      </c>
      <c r="B1" s="236"/>
      <c r="C1" s="236"/>
      <c r="D1" s="236"/>
      <c r="E1" s="236"/>
      <c r="F1" s="236"/>
    </row>
    <row r="2" spans="1:7" ht="23.25">
      <c r="A2" s="237" t="str">
        <f>JUV!A2</f>
        <v>GOLF CLUB</v>
      </c>
      <c r="B2" s="237"/>
      <c r="C2" s="237"/>
      <c r="D2" s="237"/>
      <c r="E2" s="237"/>
      <c r="F2" s="237"/>
    </row>
    <row r="3" spans="1:7" ht="19.5">
      <c r="A3" s="238" t="s">
        <v>7</v>
      </c>
      <c r="B3" s="238"/>
      <c r="C3" s="238"/>
      <c r="D3" s="238"/>
      <c r="E3" s="238"/>
      <c r="F3" s="238"/>
    </row>
    <row r="4" spans="1:7" ht="26.25">
      <c r="A4" s="239" t="s">
        <v>12</v>
      </c>
      <c r="B4" s="239"/>
      <c r="C4" s="239"/>
      <c r="D4" s="239"/>
      <c r="E4" s="239"/>
      <c r="F4" s="239"/>
    </row>
    <row r="5" spans="1:7" ht="19.5">
      <c r="A5" s="240" t="s">
        <v>14</v>
      </c>
      <c r="B5" s="240"/>
      <c r="C5" s="240"/>
      <c r="D5" s="240"/>
      <c r="E5" s="240"/>
      <c r="F5" s="240"/>
    </row>
    <row r="6" spans="1:7" ht="19.5">
      <c r="A6" s="235" t="str">
        <f>ALBATROS!A6</f>
        <v>DOMINGO 05 DE MAYO DE 2024</v>
      </c>
      <c r="B6" s="235"/>
      <c r="C6" s="235"/>
      <c r="D6" s="235"/>
      <c r="E6" s="235"/>
      <c r="F6" s="235"/>
    </row>
    <row r="7" spans="1:7" ht="20.25" thickBot="1">
      <c r="A7" s="7"/>
      <c r="B7" s="7"/>
      <c r="C7" s="7"/>
      <c r="D7" s="7"/>
      <c r="E7" s="7"/>
      <c r="F7" s="7"/>
    </row>
    <row r="8" spans="1:7" ht="20.25" thickBot="1">
      <c r="A8" s="260" t="s">
        <v>145</v>
      </c>
      <c r="B8" s="261"/>
      <c r="C8" s="261"/>
      <c r="D8" s="261"/>
      <c r="E8" s="261"/>
      <c r="F8" s="262"/>
      <c r="G8" s="74"/>
    </row>
    <row r="9" spans="1:7" s="49" customFormat="1" ht="20.25" thickBot="1">
      <c r="A9" s="75" t="s">
        <v>0</v>
      </c>
      <c r="B9" s="76" t="s">
        <v>9</v>
      </c>
      <c r="C9" s="76" t="s">
        <v>21</v>
      </c>
      <c r="D9" s="77" t="s">
        <v>1</v>
      </c>
      <c r="E9" s="78" t="s">
        <v>4</v>
      </c>
      <c r="F9" s="78" t="s">
        <v>5</v>
      </c>
      <c r="G9" s="79"/>
    </row>
    <row r="10" spans="1:7" ht="20.25" thickBot="1">
      <c r="A10" s="52" t="s">
        <v>174</v>
      </c>
      <c r="B10" s="28" t="s">
        <v>175</v>
      </c>
      <c r="C10" s="29">
        <v>42587</v>
      </c>
      <c r="D10" s="142">
        <v>4</v>
      </c>
      <c r="E10" s="337">
        <v>46</v>
      </c>
      <c r="F10" s="56">
        <f>(E10-D10)</f>
        <v>42</v>
      </c>
      <c r="G10" s="80" t="s">
        <v>25</v>
      </c>
    </row>
    <row r="11" spans="1:7" ht="20.25" thickBot="1">
      <c r="A11" s="52" t="s">
        <v>176</v>
      </c>
      <c r="B11" s="28" t="s">
        <v>60</v>
      </c>
      <c r="C11" s="29">
        <v>42154</v>
      </c>
      <c r="D11" s="142">
        <v>0</v>
      </c>
      <c r="E11" s="337">
        <v>47</v>
      </c>
      <c r="F11" s="56">
        <f>(E11-D11)</f>
        <v>47</v>
      </c>
      <c r="G11" s="81" t="s">
        <v>26</v>
      </c>
    </row>
    <row r="12" spans="1:7" ht="19.5">
      <c r="A12" s="52" t="s">
        <v>177</v>
      </c>
      <c r="B12" s="28" t="s">
        <v>60</v>
      </c>
      <c r="C12" s="29">
        <v>42258</v>
      </c>
      <c r="D12" s="142">
        <v>9</v>
      </c>
      <c r="E12" s="15">
        <v>48</v>
      </c>
      <c r="F12" s="56">
        <f>(E12-D12)</f>
        <v>39</v>
      </c>
    </row>
    <row r="13" spans="1:7" ht="19.5">
      <c r="A13" s="52" t="s">
        <v>179</v>
      </c>
      <c r="B13" s="28" t="s">
        <v>50</v>
      </c>
      <c r="C13" s="29">
        <v>42696</v>
      </c>
      <c r="D13" s="142">
        <v>0</v>
      </c>
      <c r="E13" s="15">
        <v>51</v>
      </c>
      <c r="F13" s="56">
        <f>(E13-D13)</f>
        <v>51</v>
      </c>
    </row>
    <row r="14" spans="1:7" ht="19.5">
      <c r="A14" s="52" t="s">
        <v>183</v>
      </c>
      <c r="B14" s="28" t="s">
        <v>52</v>
      </c>
      <c r="C14" s="29">
        <v>42038</v>
      </c>
      <c r="D14" s="142">
        <v>0</v>
      </c>
      <c r="E14" s="15">
        <v>53</v>
      </c>
      <c r="F14" s="56">
        <f>(E14-D14)</f>
        <v>53</v>
      </c>
    </row>
    <row r="15" spans="1:7" ht="19.5">
      <c r="A15" s="52" t="s">
        <v>178</v>
      </c>
      <c r="B15" s="28" t="s">
        <v>137</v>
      </c>
      <c r="C15" s="29">
        <v>42138</v>
      </c>
      <c r="D15" s="142">
        <v>14</v>
      </c>
      <c r="E15" s="15">
        <v>54</v>
      </c>
      <c r="F15" s="56">
        <f>(E15-D15)</f>
        <v>40</v>
      </c>
    </row>
    <row r="16" spans="1:7" ht="19.5">
      <c r="A16" s="52" t="s">
        <v>180</v>
      </c>
      <c r="B16" s="28" t="s">
        <v>50</v>
      </c>
      <c r="C16" s="29">
        <v>42218</v>
      </c>
      <c r="D16" s="142">
        <v>7</v>
      </c>
      <c r="E16" s="15">
        <v>54</v>
      </c>
      <c r="F16" s="56">
        <f>(E16-D16)</f>
        <v>47</v>
      </c>
    </row>
    <row r="17" spans="1:7" ht="20.25" thickBot="1">
      <c r="A17" s="52" t="s">
        <v>181</v>
      </c>
      <c r="B17" s="28" t="s">
        <v>60</v>
      </c>
      <c r="C17" s="29">
        <v>42060</v>
      </c>
      <c r="D17" s="142">
        <v>13</v>
      </c>
      <c r="E17" s="15">
        <v>54</v>
      </c>
      <c r="F17" s="56">
        <f>(E17-D17)</f>
        <v>41</v>
      </c>
    </row>
    <row r="18" spans="1:7" ht="20.25" thickBot="1">
      <c r="A18" s="52" t="s">
        <v>182</v>
      </c>
      <c r="B18" s="28" t="s">
        <v>56</v>
      </c>
      <c r="C18" s="29">
        <v>42271</v>
      </c>
      <c r="D18" s="142">
        <v>19</v>
      </c>
      <c r="E18" s="15">
        <v>56</v>
      </c>
      <c r="F18" s="336">
        <f>(E18-D18)</f>
        <v>37</v>
      </c>
      <c r="G18" s="80" t="s">
        <v>17</v>
      </c>
    </row>
    <row r="19" spans="1:7" ht="19.5">
      <c r="A19" s="52" t="s">
        <v>185</v>
      </c>
      <c r="B19" s="28" t="s">
        <v>66</v>
      </c>
      <c r="C19" s="29">
        <v>42623</v>
      </c>
      <c r="D19" s="142">
        <v>0</v>
      </c>
      <c r="E19" s="15">
        <v>72</v>
      </c>
      <c r="F19" s="56">
        <f>(E19-D19)</f>
        <v>72</v>
      </c>
    </row>
    <row r="20" spans="1:7" ht="19.5">
      <c r="A20" s="52" t="s">
        <v>187</v>
      </c>
      <c r="B20" s="28" t="s">
        <v>72</v>
      </c>
      <c r="C20" s="29">
        <v>42386</v>
      </c>
      <c r="D20" s="142">
        <v>0</v>
      </c>
      <c r="E20" s="15">
        <v>75</v>
      </c>
      <c r="F20" s="56">
        <f>(E20-D20)</f>
        <v>75</v>
      </c>
    </row>
    <row r="21" spans="1:7" ht="19.5">
      <c r="A21" s="52" t="s">
        <v>184</v>
      </c>
      <c r="B21" s="28" t="s">
        <v>62</v>
      </c>
      <c r="C21" s="29">
        <v>42121</v>
      </c>
      <c r="D21" s="142">
        <v>0</v>
      </c>
      <c r="E21" s="350" t="s">
        <v>10</v>
      </c>
      <c r="F21" s="351" t="s">
        <v>10</v>
      </c>
    </row>
    <row r="22" spans="1:7" ht="19.5">
      <c r="A22" s="52" t="s">
        <v>186</v>
      </c>
      <c r="B22" s="28" t="s">
        <v>62</v>
      </c>
      <c r="C22" s="29">
        <v>42667</v>
      </c>
      <c r="D22" s="142">
        <v>0</v>
      </c>
      <c r="E22" s="350" t="s">
        <v>10</v>
      </c>
      <c r="F22" s="351" t="s">
        <v>10</v>
      </c>
    </row>
    <row r="23" spans="1:7" ht="20.25" thickBot="1">
      <c r="A23" s="143" t="s">
        <v>188</v>
      </c>
      <c r="B23" s="89" t="s">
        <v>165</v>
      </c>
      <c r="C23" s="178">
        <v>42853</v>
      </c>
      <c r="D23" s="198">
        <v>0</v>
      </c>
      <c r="E23" s="186" t="s">
        <v>10</v>
      </c>
      <c r="F23" s="353" t="s">
        <v>10</v>
      </c>
      <c r="G23" s="79"/>
    </row>
    <row r="24" spans="1:7" ht="19.5" thickBot="1">
      <c r="A24" s="82"/>
      <c r="B24" s="83"/>
      <c r="C24" s="84"/>
      <c r="D24" s="85"/>
      <c r="E24" s="74"/>
      <c r="F24" s="74"/>
      <c r="G24" s="74"/>
    </row>
    <row r="25" spans="1:7" ht="20.25" thickBot="1">
      <c r="A25" s="263" t="s">
        <v>44</v>
      </c>
      <c r="B25" s="264"/>
      <c r="C25" s="264"/>
      <c r="D25" s="264"/>
      <c r="E25" s="264"/>
      <c r="F25" s="265"/>
      <c r="G25" s="74"/>
    </row>
    <row r="26" spans="1:7" ht="20.25" thickBot="1">
      <c r="A26" s="75" t="s">
        <v>0</v>
      </c>
      <c r="B26" s="76" t="s">
        <v>9</v>
      </c>
      <c r="C26" s="76" t="s">
        <v>21</v>
      </c>
      <c r="D26" s="77" t="s">
        <v>1</v>
      </c>
      <c r="E26" s="78" t="s">
        <v>4</v>
      </c>
      <c r="F26" s="78" t="s">
        <v>5</v>
      </c>
      <c r="G26" s="74"/>
    </row>
    <row r="27" spans="1:7" ht="20.25" thickBot="1">
      <c r="A27" s="52" t="s">
        <v>190</v>
      </c>
      <c r="B27" s="28" t="s">
        <v>60</v>
      </c>
      <c r="C27" s="29">
        <v>42866</v>
      </c>
      <c r="D27" s="142">
        <v>0</v>
      </c>
      <c r="E27" s="335">
        <v>50</v>
      </c>
      <c r="F27" s="56">
        <f>(E27-D27)</f>
        <v>50</v>
      </c>
      <c r="G27" s="80" t="s">
        <v>25</v>
      </c>
    </row>
    <row r="28" spans="1:7" ht="20.25" thickBot="1">
      <c r="A28" s="52" t="s">
        <v>192</v>
      </c>
      <c r="B28" s="28" t="s">
        <v>50</v>
      </c>
      <c r="C28" s="29">
        <v>42670</v>
      </c>
      <c r="D28" s="142">
        <v>0</v>
      </c>
      <c r="E28" s="335">
        <v>63</v>
      </c>
      <c r="F28" s="56">
        <f>(E28-D28)</f>
        <v>63</v>
      </c>
      <c r="G28" s="81" t="s">
        <v>26</v>
      </c>
    </row>
    <row r="29" spans="1:7" ht="20.25" thickBot="1">
      <c r="A29" s="52" t="s">
        <v>191</v>
      </c>
      <c r="B29" s="28" t="s">
        <v>56</v>
      </c>
      <c r="C29" s="29">
        <v>42446</v>
      </c>
      <c r="D29" s="142">
        <v>0</v>
      </c>
      <c r="E29" s="15">
        <v>64</v>
      </c>
      <c r="F29" s="56">
        <f>(E29-D29)</f>
        <v>64</v>
      </c>
    </row>
    <row r="30" spans="1:7" ht="20.25" thickBot="1">
      <c r="A30" s="143" t="s">
        <v>189</v>
      </c>
      <c r="B30" s="89" t="s">
        <v>50</v>
      </c>
      <c r="C30" s="178">
        <v>42208</v>
      </c>
      <c r="D30" s="198">
        <v>12</v>
      </c>
      <c r="E30" s="90">
        <v>67</v>
      </c>
      <c r="F30" s="354">
        <f>(E30-D30)</f>
        <v>55</v>
      </c>
      <c r="G30" s="80" t="s">
        <v>17</v>
      </c>
    </row>
    <row r="31" spans="1:7">
      <c r="F31" s="1"/>
    </row>
    <row r="32" spans="1:7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  <row r="37" spans="6:6">
      <c r="F37" s="1"/>
    </row>
    <row r="38" spans="6:6">
      <c r="F38" s="1"/>
    </row>
    <row r="39" spans="6:6">
      <c r="F39" s="1"/>
    </row>
    <row r="40" spans="6:6">
      <c r="F40" s="1"/>
    </row>
    <row r="41" spans="6:6">
      <c r="F41" s="1"/>
    </row>
    <row r="42" spans="6:6">
      <c r="F42" s="1"/>
    </row>
    <row r="43" spans="6:6">
      <c r="F43" s="1"/>
    </row>
    <row r="44" spans="6:6">
      <c r="F44" s="1"/>
    </row>
    <row r="45" spans="6:6">
      <c r="F45" s="1"/>
    </row>
    <row r="46" spans="6:6">
      <c r="F46" s="1"/>
    </row>
    <row r="47" spans="6:6">
      <c r="F47" s="1"/>
    </row>
    <row r="48" spans="6:6">
      <c r="F48" s="1"/>
    </row>
    <row r="49" spans="6:6">
      <c r="F49" s="1"/>
    </row>
    <row r="50" spans="6:6">
      <c r="F50" s="1"/>
    </row>
    <row r="51" spans="6:6">
      <c r="F51" s="1"/>
    </row>
    <row r="52" spans="6:6">
      <c r="F52" s="1"/>
    </row>
    <row r="53" spans="6:6">
      <c r="F53" s="1"/>
    </row>
    <row r="54" spans="6:6">
      <c r="F54" s="1"/>
    </row>
    <row r="55" spans="6:6">
      <c r="F55" s="1"/>
    </row>
    <row r="56" spans="6:6">
      <c r="F56" s="1"/>
    </row>
    <row r="57" spans="6:6">
      <c r="F57" s="1"/>
    </row>
    <row r="58" spans="6:6">
      <c r="F58" s="1"/>
    </row>
    <row r="59" spans="6:6">
      <c r="F59" s="1"/>
    </row>
    <row r="60" spans="6:6">
      <c r="F60" s="1"/>
    </row>
    <row r="61" spans="6:6">
      <c r="F61" s="1"/>
    </row>
    <row r="62" spans="6:6">
      <c r="F62" s="1"/>
    </row>
    <row r="63" spans="6:6">
      <c r="F63" s="1"/>
    </row>
    <row r="64" spans="6:6">
      <c r="F64" s="1"/>
    </row>
    <row r="65" spans="6:6">
      <c r="F65" s="1"/>
    </row>
    <row r="66" spans="6:6">
      <c r="F66" s="1"/>
    </row>
  </sheetData>
  <sortState xmlns:xlrd2="http://schemas.microsoft.com/office/spreadsheetml/2017/richdata2" ref="A10:F23">
    <sortCondition ref="E10:E23"/>
  </sortState>
  <mergeCells count="8">
    <mergeCell ref="A6:F6"/>
    <mergeCell ref="A8:F8"/>
    <mergeCell ref="A25:F25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6"/>
  <sheetViews>
    <sheetView zoomScale="70" workbookViewId="0">
      <selection sqref="A1:F1"/>
    </sheetView>
  </sheetViews>
  <sheetFormatPr baseColWidth="10" defaultRowHeight="18.75"/>
  <cols>
    <col min="1" max="1" width="35.85546875" style="1" bestFit="1" customWidth="1"/>
    <col min="2" max="2" width="13.28515625" style="2" customWidth="1"/>
    <col min="3" max="3" width="16" style="2" bestFit="1" customWidth="1"/>
    <col min="4" max="6" width="6.7109375" style="2" customWidth="1"/>
    <col min="7" max="7" width="12.42578125" style="1" bestFit="1" customWidth="1"/>
    <col min="8" max="8" width="11.42578125" style="18"/>
    <col min="9" max="16384" width="11.42578125" style="1"/>
  </cols>
  <sheetData>
    <row r="1" spans="1:16" ht="30.75">
      <c r="A1" s="236" t="str">
        <f>JUV!A1</f>
        <v>VILLA GESELL</v>
      </c>
      <c r="B1" s="236"/>
      <c r="C1" s="236"/>
      <c r="D1" s="236"/>
      <c r="E1" s="236"/>
      <c r="F1" s="236"/>
    </row>
    <row r="2" spans="1:16" ht="23.25">
      <c r="A2" s="237" t="str">
        <f>JUV!A2</f>
        <v>GOLF CLUB</v>
      </c>
      <c r="B2" s="237"/>
      <c r="C2" s="237"/>
      <c r="D2" s="237"/>
      <c r="E2" s="237"/>
      <c r="F2" s="237"/>
    </row>
    <row r="3" spans="1:16" ht="19.5">
      <c r="A3" s="238" t="s">
        <v>7</v>
      </c>
      <c r="B3" s="238"/>
      <c r="C3" s="238"/>
      <c r="D3" s="238"/>
      <c r="E3" s="238"/>
      <c r="F3" s="238"/>
    </row>
    <row r="4" spans="1:16" ht="26.25">
      <c r="A4" s="239" t="s">
        <v>12</v>
      </c>
      <c r="B4" s="239"/>
      <c r="C4" s="239"/>
      <c r="D4" s="239"/>
      <c r="E4" s="239"/>
      <c r="F4" s="239"/>
    </row>
    <row r="5" spans="1:16" ht="19.5">
      <c r="A5" s="240" t="s">
        <v>14</v>
      </c>
      <c r="B5" s="240"/>
      <c r="C5" s="240"/>
      <c r="D5" s="240"/>
      <c r="E5" s="240"/>
      <c r="F5" s="240"/>
    </row>
    <row r="6" spans="1:16" ht="19.5">
      <c r="A6" s="235" t="str">
        <f>ALBATROS!A6</f>
        <v>DOMINGO 05 DE MAYO DE 2024</v>
      </c>
      <c r="B6" s="235"/>
      <c r="C6" s="235"/>
      <c r="D6" s="235"/>
      <c r="E6" s="235"/>
      <c r="F6" s="235"/>
    </row>
    <row r="7" spans="1:16" ht="20.25" thickBot="1">
      <c r="A7" s="7"/>
      <c r="B7" s="7"/>
      <c r="C7" s="7"/>
      <c r="D7" s="7"/>
      <c r="E7" s="7"/>
      <c r="F7" s="7"/>
    </row>
    <row r="8" spans="1:16" ht="20.25" thickBot="1">
      <c r="A8" s="255" t="s">
        <v>24</v>
      </c>
      <c r="B8" s="256"/>
      <c r="C8" s="256"/>
      <c r="D8" s="256"/>
      <c r="E8" s="256"/>
      <c r="F8" s="257"/>
    </row>
    <row r="9" spans="1:16" s="49" customFormat="1" ht="20.25" thickBot="1">
      <c r="A9" s="14" t="s">
        <v>0</v>
      </c>
      <c r="B9" s="53" t="s">
        <v>9</v>
      </c>
      <c r="C9" s="53" t="s">
        <v>21</v>
      </c>
      <c r="D9" s="54" t="s">
        <v>1</v>
      </c>
      <c r="E9" s="4" t="s">
        <v>4</v>
      </c>
      <c r="F9" s="4" t="s">
        <v>5</v>
      </c>
      <c r="H9" s="18"/>
      <c r="K9" s="1"/>
      <c r="L9" s="1"/>
      <c r="M9" s="1"/>
      <c r="N9" s="1"/>
      <c r="O9" s="1"/>
      <c r="P9" s="1"/>
    </row>
    <row r="10" spans="1:16" ht="20.25" thickBot="1">
      <c r="A10" s="52" t="s">
        <v>195</v>
      </c>
      <c r="B10" s="28" t="s">
        <v>66</v>
      </c>
      <c r="C10" s="29">
        <v>38889</v>
      </c>
      <c r="D10" s="142">
        <v>0</v>
      </c>
      <c r="E10" s="337">
        <v>65</v>
      </c>
      <c r="F10" s="56">
        <f>(E10-D10)</f>
        <v>65</v>
      </c>
      <c r="G10" s="63" t="s">
        <v>25</v>
      </c>
      <c r="J10" s="49"/>
      <c r="K10" s="49"/>
      <c r="L10" s="49"/>
      <c r="M10" s="49"/>
    </row>
    <row r="11" spans="1:16" ht="20.25" thickBot="1">
      <c r="A11" s="52" t="s">
        <v>194</v>
      </c>
      <c r="B11" s="28" t="s">
        <v>66</v>
      </c>
      <c r="C11" s="29">
        <v>40285</v>
      </c>
      <c r="D11" s="142">
        <v>0</v>
      </c>
      <c r="E11" s="15">
        <v>66</v>
      </c>
      <c r="F11" s="336">
        <f>(E11-D11)</f>
        <v>66</v>
      </c>
      <c r="G11" s="63" t="s">
        <v>17</v>
      </c>
      <c r="J11" s="49"/>
      <c r="K11" s="49"/>
      <c r="L11" s="49"/>
      <c r="M11" s="49"/>
      <c r="N11" s="49"/>
      <c r="O11" s="49"/>
    </row>
    <row r="12" spans="1:16" ht="19.5">
      <c r="A12" s="52" t="s">
        <v>196</v>
      </c>
      <c r="B12" s="28" t="s">
        <v>72</v>
      </c>
      <c r="C12" s="29">
        <v>39581</v>
      </c>
      <c r="D12" s="142">
        <v>0</v>
      </c>
      <c r="E12" s="15">
        <v>68</v>
      </c>
      <c r="F12" s="56">
        <f>(E12-D12)</f>
        <v>68</v>
      </c>
    </row>
    <row r="13" spans="1:16" ht="19.5">
      <c r="A13" s="52" t="s">
        <v>197</v>
      </c>
      <c r="B13" s="28" t="s">
        <v>66</v>
      </c>
      <c r="C13" s="29">
        <v>40397</v>
      </c>
      <c r="D13" s="142">
        <v>0</v>
      </c>
      <c r="E13" s="15">
        <v>76</v>
      </c>
      <c r="F13" s="56">
        <f>(E13-D13)</f>
        <v>76</v>
      </c>
    </row>
    <row r="14" spans="1:16" ht="20.25" thickBot="1">
      <c r="A14" s="143" t="s">
        <v>193</v>
      </c>
      <c r="B14" s="89" t="s">
        <v>66</v>
      </c>
      <c r="C14" s="178">
        <v>40088</v>
      </c>
      <c r="D14" s="198">
        <v>0</v>
      </c>
      <c r="E14" s="90">
        <v>77</v>
      </c>
      <c r="F14" s="180">
        <f>(E14-D14)</f>
        <v>77</v>
      </c>
    </row>
    <row r="15" spans="1:16">
      <c r="F15" s="1"/>
    </row>
    <row r="16" spans="1:16">
      <c r="F16" s="1"/>
    </row>
    <row r="17" spans="6:6">
      <c r="F17" s="1"/>
    </row>
    <row r="18" spans="6:6">
      <c r="F18" s="1"/>
    </row>
    <row r="19" spans="6:6">
      <c r="F19" s="1"/>
    </row>
    <row r="20" spans="6:6">
      <c r="F20" s="1"/>
    </row>
    <row r="21" spans="6:6">
      <c r="F21" s="1"/>
    </row>
    <row r="22" spans="6:6">
      <c r="F22" s="1"/>
    </row>
    <row r="23" spans="6:6">
      <c r="F23" s="1"/>
    </row>
    <row r="24" spans="6:6">
      <c r="F24" s="1"/>
    </row>
    <row r="25" spans="6:6">
      <c r="F25" s="1"/>
    </row>
    <row r="26" spans="6:6">
      <c r="F26" s="1"/>
    </row>
    <row r="27" spans="6:6">
      <c r="F27" s="1"/>
    </row>
    <row r="28" spans="6:6">
      <c r="F28" s="1"/>
    </row>
    <row r="29" spans="6:6">
      <c r="F29" s="1"/>
    </row>
    <row r="30" spans="6:6">
      <c r="F30" s="1"/>
    </row>
    <row r="31" spans="6:6">
      <c r="F31" s="1"/>
    </row>
    <row r="32" spans="6:6">
      <c r="F32" s="1"/>
    </row>
    <row r="33" spans="6:6">
      <c r="F33" s="1"/>
    </row>
    <row r="34" spans="6:6">
      <c r="F34" s="1"/>
    </row>
    <row r="35" spans="6:6">
      <c r="F35" s="1"/>
    </row>
    <row r="36" spans="6:6">
      <c r="F36" s="1"/>
    </row>
  </sheetData>
  <sortState xmlns:xlrd2="http://schemas.microsoft.com/office/spreadsheetml/2017/richdata2" ref="A10:F14">
    <sortCondition ref="E10:E14"/>
  </sortState>
  <mergeCells count="7">
    <mergeCell ref="A6:F6"/>
    <mergeCell ref="A8:F8"/>
    <mergeCell ref="A1:F1"/>
    <mergeCell ref="A2:F2"/>
    <mergeCell ref="A3:F3"/>
    <mergeCell ref="A4:F4"/>
    <mergeCell ref="A5:F5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5"/>
  <sheetViews>
    <sheetView zoomScale="70" workbookViewId="0">
      <selection sqref="A1:C1"/>
    </sheetView>
  </sheetViews>
  <sheetFormatPr baseColWidth="10" defaultRowHeight="18.75"/>
  <cols>
    <col min="1" max="1" width="43.140625" style="1" bestFit="1" customWidth="1"/>
    <col min="2" max="2" width="13.28515625" style="2" bestFit="1" customWidth="1"/>
    <col min="3" max="3" width="10.85546875" style="1" bestFit="1" customWidth="1"/>
    <col min="4" max="4" width="4.28515625" style="1" bestFit="1" customWidth="1"/>
    <col min="5" max="16384" width="11.42578125" style="1"/>
  </cols>
  <sheetData>
    <row r="1" spans="1:4" ht="30.75">
      <c r="A1" s="236" t="str">
        <f>JUV!A1</f>
        <v>VILLA GESELL</v>
      </c>
      <c r="B1" s="236"/>
      <c r="C1" s="236"/>
    </row>
    <row r="2" spans="1:4" ht="23.25">
      <c r="A2" s="237" t="str">
        <f>JUV!A2</f>
        <v>GOLF CLUB</v>
      </c>
      <c r="B2" s="237"/>
      <c r="C2" s="237"/>
    </row>
    <row r="3" spans="1:4">
      <c r="A3" s="266" t="s">
        <v>7</v>
      </c>
      <c r="B3" s="266"/>
      <c r="C3" s="266"/>
    </row>
    <row r="4" spans="1:4" ht="26.25">
      <c r="A4" s="239" t="s">
        <v>12</v>
      </c>
      <c r="B4" s="239"/>
      <c r="C4" s="239"/>
    </row>
    <row r="5" spans="1:4" ht="19.5">
      <c r="A5" s="240" t="s">
        <v>19</v>
      </c>
      <c r="B5" s="240"/>
      <c r="C5" s="240"/>
    </row>
    <row r="6" spans="1:4" ht="19.5">
      <c r="A6" s="235" t="str">
        <f>ALBATROS!A6</f>
        <v>DOMINGO 05 DE MAYO DE 2024</v>
      </c>
      <c r="B6" s="235"/>
      <c r="C6" s="235"/>
    </row>
    <row r="7" spans="1:4" ht="20.25" thickBot="1">
      <c r="A7" s="6"/>
      <c r="B7" s="6"/>
      <c r="C7" s="6"/>
    </row>
    <row r="8" spans="1:4" ht="20.25" thickBot="1">
      <c r="A8" s="255" t="s">
        <v>13</v>
      </c>
      <c r="B8" s="256"/>
      <c r="C8" s="257"/>
    </row>
    <row r="9" spans="1:4" s="3" customFormat="1" ht="20.25" thickBot="1">
      <c r="A9" s="4" t="s">
        <v>0</v>
      </c>
      <c r="B9" s="4" t="s">
        <v>9</v>
      </c>
      <c r="C9" s="4" t="s">
        <v>8</v>
      </c>
      <c r="D9" s="44"/>
    </row>
    <row r="10" spans="1:4" ht="20.25" thickBot="1">
      <c r="A10" s="30" t="s">
        <v>199</v>
      </c>
      <c r="B10" s="91" t="s">
        <v>56</v>
      </c>
      <c r="C10" s="92">
        <v>32</v>
      </c>
      <c r="D10" s="17" t="s">
        <v>20</v>
      </c>
    </row>
    <row r="11" spans="1:4" ht="20.25" thickBot="1">
      <c r="A11" s="30" t="s">
        <v>201</v>
      </c>
      <c r="B11" s="91" t="s">
        <v>72</v>
      </c>
      <c r="C11" s="92">
        <v>34</v>
      </c>
      <c r="D11" s="17" t="s">
        <v>20</v>
      </c>
    </row>
    <row r="12" spans="1:4" ht="20.25" thickBot="1">
      <c r="A12" s="30" t="s">
        <v>198</v>
      </c>
      <c r="B12" s="91" t="s">
        <v>50</v>
      </c>
      <c r="C12" s="92">
        <v>36</v>
      </c>
      <c r="D12" s="17" t="s">
        <v>20</v>
      </c>
    </row>
    <row r="13" spans="1:4" ht="20.25" thickBot="1">
      <c r="A13" s="30" t="s">
        <v>202</v>
      </c>
      <c r="B13" s="91" t="s">
        <v>72</v>
      </c>
      <c r="C13" s="92">
        <v>40</v>
      </c>
      <c r="D13" s="17" t="s">
        <v>20</v>
      </c>
    </row>
    <row r="14" spans="1:4" ht="20.25" thickBot="1">
      <c r="A14" s="30" t="s">
        <v>203</v>
      </c>
      <c r="B14" s="91" t="s">
        <v>72</v>
      </c>
      <c r="C14" s="92">
        <v>40</v>
      </c>
      <c r="D14" s="17" t="s">
        <v>20</v>
      </c>
    </row>
    <row r="15" spans="1:4" ht="20.25" thickBot="1">
      <c r="A15" s="102" t="s">
        <v>200</v>
      </c>
      <c r="B15" s="199" t="s">
        <v>72</v>
      </c>
      <c r="C15" s="144">
        <v>44</v>
      </c>
      <c r="D15" s="17" t="s">
        <v>20</v>
      </c>
    </row>
  </sheetData>
  <sortState xmlns:xlrd2="http://schemas.microsoft.com/office/spreadsheetml/2017/richdata2" ref="A10:C15">
    <sortCondition ref="C10:C15"/>
  </sortState>
  <mergeCells count="7">
    <mergeCell ref="A5:C5"/>
    <mergeCell ref="A8:C8"/>
    <mergeCell ref="A1:C1"/>
    <mergeCell ref="A2:C2"/>
    <mergeCell ref="A3:C3"/>
    <mergeCell ref="A4:C4"/>
    <mergeCell ref="A6:C6"/>
  </mergeCells>
  <phoneticPr fontId="0" type="noConversion"/>
  <printOptions horizontalCentered="1" verticalCentered="1"/>
  <pageMargins left="0" right="0" top="0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JUV</vt:lpstr>
      <vt:lpstr>M 18</vt:lpstr>
      <vt:lpstr>M 15</vt:lpstr>
      <vt:lpstr>M 13</vt:lpstr>
      <vt:lpstr>ALBATROS</vt:lpstr>
      <vt:lpstr>EAGLES</vt:lpstr>
      <vt:lpstr>BIRDIES</vt:lpstr>
      <vt:lpstr>PROMOCIONALES</vt:lpstr>
      <vt:lpstr>5 H Y H.A. Y GGII</vt:lpstr>
      <vt:lpstr>ENTREGA C-HCP</vt:lpstr>
      <vt:lpstr>ENTREGA S-HCP</vt:lpstr>
      <vt:lpstr>HORA SABADO</vt:lpstr>
      <vt:lpstr>TODOS GROSS</vt:lpstr>
      <vt:lpstr>HORA DOMINGO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usuario</cp:lastModifiedBy>
  <cp:lastPrinted>2024-05-05T19:15:57Z</cp:lastPrinted>
  <dcterms:created xsi:type="dcterms:W3CDTF">2000-04-30T13:23:02Z</dcterms:created>
  <dcterms:modified xsi:type="dcterms:W3CDTF">2024-05-05T19:19:41Z</dcterms:modified>
</cp:coreProperties>
</file>